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05" windowHeight="5655" activeTab="3"/>
  </bookViews>
  <sheets>
    <sheet name="Kopsavilkums" sheetId="1" r:id="rId1"/>
    <sheet name="Visp.c.d." sheetId="2" r:id="rId2"/>
    <sheet name="Elektroapg." sheetId="3" r:id="rId3"/>
    <sheet name="Ugunsdzēsības sign." sheetId="4" r:id="rId4"/>
  </sheets>
  <definedNames/>
  <calcPr fullCalcOnLoad="1" fullPrecision="0"/>
</workbook>
</file>

<file path=xl/sharedStrings.xml><?xml version="1.0" encoding="utf-8"?>
<sst xmlns="http://schemas.openxmlformats.org/spreadsheetml/2006/main" count="512" uniqueCount="175">
  <si>
    <t>Nr.p.k.</t>
  </si>
  <si>
    <t>Mērv.</t>
  </si>
  <si>
    <t>Daudz.</t>
  </si>
  <si>
    <t>Par vienu vienību (Ls)</t>
  </si>
  <si>
    <t>Mat.</t>
  </si>
  <si>
    <t>Meh.</t>
  </si>
  <si>
    <t>Kopā</t>
  </si>
  <si>
    <t>Par apjomu (Ls)</t>
  </si>
  <si>
    <t>Kopā:</t>
  </si>
  <si>
    <t>(c/h)</t>
  </si>
  <si>
    <t>(Ls/h)</t>
  </si>
  <si>
    <t>darba</t>
  </si>
  <si>
    <t>samaksas</t>
  </si>
  <si>
    <t>likme</t>
  </si>
  <si>
    <t>Ls</t>
  </si>
  <si>
    <t>alga</t>
  </si>
  <si>
    <t>darbietil-</t>
  </si>
  <si>
    <t>pība</t>
  </si>
  <si>
    <t xml:space="preserve">laika </t>
  </si>
  <si>
    <t>norma</t>
  </si>
  <si>
    <t>Darba nosaukums</t>
  </si>
  <si>
    <r>
      <t>Pasūtītājs:</t>
    </r>
    <r>
      <rPr>
        <b/>
        <sz val="12"/>
        <rFont val="Times New Roman"/>
        <family val="1"/>
      </rPr>
      <t xml:space="preserve"> Līvānu novada dome</t>
    </r>
  </si>
  <si>
    <r>
      <t>Objekts:</t>
    </r>
    <r>
      <rPr>
        <b/>
        <sz val="12"/>
        <rFont val="Times New Roman"/>
        <family val="1"/>
      </rPr>
      <t>Līvānu 2.vidusskolas aktu zāles remonts</t>
    </r>
  </si>
  <si>
    <r>
      <t>Adrese:</t>
    </r>
    <r>
      <rPr>
        <b/>
        <sz val="12"/>
        <rFont val="Times New Roman"/>
        <family val="1"/>
      </rPr>
      <t>Rīgas ielā, Līvānos, Līvānu novadā</t>
    </r>
  </si>
  <si>
    <t>LOKĀLĀ TĀME Nr. 1</t>
  </si>
  <si>
    <t>Vispārceltniecības darbi</t>
  </si>
  <si>
    <t>Demontāžas darbi</t>
  </si>
  <si>
    <t>Esošā griestu seguma demontāža</t>
  </si>
  <si>
    <t>m2</t>
  </si>
  <si>
    <t>Esošā grīdas seguma demontāža</t>
  </si>
  <si>
    <t>Grīdas pamatnes demontāža(DSP)</t>
  </si>
  <si>
    <t>Ugunsdzēsības signalizācija</t>
  </si>
  <si>
    <t>gb</t>
  </si>
  <si>
    <t>Koncenratora INIM SMARTLINE 036-4/4 zonas uzstādīšana</t>
  </si>
  <si>
    <t>Akumulatora 12V 7A uzstādīšana</t>
  </si>
  <si>
    <t>kompl</t>
  </si>
  <si>
    <t>Dūmu detektora NB-338-2 uzstādīšana</t>
  </si>
  <si>
    <t>Rokas trauksmes pogas MCP 545 uzstādīšana</t>
  </si>
  <si>
    <t>Ārējās sirēnas AH-03127S uzstādīšana</t>
  </si>
  <si>
    <t>Vent. atslēgšanās releja 24V uzstādīšana</t>
  </si>
  <si>
    <t>Kabeļa J-YY 1x2x0,8 (ekranēts) montāža</t>
  </si>
  <si>
    <t>m</t>
  </si>
  <si>
    <t>Kabeļa J-YY 1x2x0,8 E30 (ekranēts) montāža</t>
  </si>
  <si>
    <t>Kabeļa (N) HXH-FE ISO E30 3x1.5 montāža</t>
  </si>
  <si>
    <t>Savienojumu kārbas</t>
  </si>
  <si>
    <t>Palīgmateriāli(skrūves, stiprinājumi)</t>
  </si>
  <si>
    <t>Projekta izstrāde</t>
  </si>
  <si>
    <t>obj.</t>
  </si>
  <si>
    <t>LOKĀLĀ TĀME Nr. 3</t>
  </si>
  <si>
    <t>Griesti</t>
  </si>
  <si>
    <t>Kokmateriāli</t>
  </si>
  <si>
    <t>Stiprinājumi</t>
  </si>
  <si>
    <t>m3</t>
  </si>
  <si>
    <t>kg</t>
  </si>
  <si>
    <t>Antiseptiķis</t>
  </si>
  <si>
    <t>Kokmateriālu antiseptēšana</t>
  </si>
  <si>
    <t>Griestu apšūšana ar reģipsi</t>
  </si>
  <si>
    <t>Reģipsis</t>
  </si>
  <si>
    <t xml:space="preserve">Skrūves </t>
  </si>
  <si>
    <t>Šuvju siets</t>
  </si>
  <si>
    <t>Šuvju tepe</t>
  </si>
  <si>
    <t>Griestu krāsojums ar ūdens emulsijas krāsu</t>
  </si>
  <si>
    <t>Grunts</t>
  </si>
  <si>
    <t>Špaktele</t>
  </si>
  <si>
    <t>Smilšpapīrs</t>
  </si>
  <si>
    <t>Ūdens emulsijas krāsa</t>
  </si>
  <si>
    <t>Pastatņu uzstādīšana un nojaukšana</t>
  </si>
  <si>
    <t>Metāla profilu uzstādīšana aktu zālē</t>
  </si>
  <si>
    <t>Met.profili</t>
  </si>
  <si>
    <t>Metā profilu izbūve uz skatuves griestiem</t>
  </si>
  <si>
    <t>Piekārto griestu metāla karkasa izbūve</t>
  </si>
  <si>
    <t>Piekārto griestu plākšņu uzstādīšana</t>
  </si>
  <si>
    <t>Armstrog  piekārtie griesti</t>
  </si>
  <si>
    <t>Sienas</t>
  </si>
  <si>
    <t>Met. statnis</t>
  </si>
  <si>
    <t>tn</t>
  </si>
  <si>
    <t>Metāla profilu uzstādīšana skatuves priekšsienai</t>
  </si>
  <si>
    <t>Reģipša uzstādīšana skatuves priekšsienai</t>
  </si>
  <si>
    <t>Metāla karkasa izbūve sienu izbīdījumiem</t>
  </si>
  <si>
    <t>Līmjava</t>
  </si>
  <si>
    <t>Metāla statņa 100x100mm montāža skatuves priekšsienai</t>
  </si>
  <si>
    <t>Lamināta dekoratīvo elementu uzstādīšana</t>
  </si>
  <si>
    <t>Laminata plāksnes</t>
  </si>
  <si>
    <t>Profili</t>
  </si>
  <si>
    <t>Dek.skrūves</t>
  </si>
  <si>
    <t>Sienu izbīdījumu apšūšana ar reģipsi</t>
  </si>
  <si>
    <t>Reģipša dekoratīvo elementu uzstādīšana</t>
  </si>
  <si>
    <t>Skatuves pakāpienu demontāža</t>
  </si>
  <si>
    <t>Sienu, starpsienu, izbīdījumu un reģipša dekoratīvo elementu krāsošana ar ūdens emulsijas krāsu</t>
  </si>
  <si>
    <t>Ūdens emulsijas krāsa/tonēta/</t>
  </si>
  <si>
    <t>Grīdas koka gulšņu demontāža</t>
  </si>
  <si>
    <t>Durvis</t>
  </si>
  <si>
    <t>Ieejas divviru masīvkoka durvju uzstādīšana</t>
  </si>
  <si>
    <t>Masīvkoka durvis ar furnitūru</t>
  </si>
  <si>
    <t>Celtniecības putas</t>
  </si>
  <si>
    <t xml:space="preserve">Aplodas </t>
  </si>
  <si>
    <t>Skatuves divviru durvju bloku uzstādīšana</t>
  </si>
  <si>
    <t>PVC durvju bloks</t>
  </si>
  <si>
    <t>Sienu līdzināšana un pārrīvēšana, plaisu aizdare</t>
  </si>
  <si>
    <t>Java</t>
  </si>
  <si>
    <t>Noliktavas durvju bloka nomaiņa</t>
  </si>
  <si>
    <t>Durvju bloku sānu aiļu virsmu apdare</t>
  </si>
  <si>
    <t>Grīdas</t>
  </si>
  <si>
    <t>Jaunu koka gulšņu uzstādīšana</t>
  </si>
  <si>
    <t>Ruberoīds</t>
  </si>
  <si>
    <t>Skaņas izolācijas ierīkošana</t>
  </si>
  <si>
    <t>Skaņas izolācija</t>
  </si>
  <si>
    <t>Šķērssiju uzstādīšana</t>
  </si>
  <si>
    <t>Tvaika izolācijas  ierīkošana</t>
  </si>
  <si>
    <t>Polietilēna plēve</t>
  </si>
  <si>
    <t>OSB ieklāšana</t>
  </si>
  <si>
    <t>OSB 22mm</t>
  </si>
  <si>
    <t>Grīdas segums no parketa dēlīšiem</t>
  </si>
  <si>
    <t>Oša parkets</t>
  </si>
  <si>
    <t>Parketa slīpēšana</t>
  </si>
  <si>
    <t>Slīpmašīna</t>
  </si>
  <si>
    <t>m/m</t>
  </si>
  <si>
    <t>Parketa lakošana</t>
  </si>
  <si>
    <t>Laka</t>
  </si>
  <si>
    <t>Līme</t>
  </si>
  <si>
    <t>Grīdlīstes uzstādīšana</t>
  </si>
  <si>
    <t xml:space="preserve">Grīdlīstes </t>
  </si>
  <si>
    <t>Skatuves pakāpienu karkasa izbūve</t>
  </si>
  <si>
    <t>Skatuves pakāpienu OSB ieklāšana</t>
  </si>
  <si>
    <t>Skatuves pakāpienu segums no parketa dēlīšiem</t>
  </si>
  <si>
    <t>Dekoratīvo līstu uzstādīšana</t>
  </si>
  <si>
    <t>Dek.līstes</t>
  </si>
  <si>
    <t>Aktu zāle</t>
  </si>
  <si>
    <t>Koridors</t>
  </si>
  <si>
    <t xml:space="preserve">Sienu krāsojums </t>
  </si>
  <si>
    <t>Durvju bloka nomaiņa</t>
  </si>
  <si>
    <t>Nobrauktuves betonēšana cilvēkiem ar īpašām vajadzībām</t>
  </si>
  <si>
    <t xml:space="preserve">Betons B 20 </t>
  </si>
  <si>
    <t>Grīdas izlīdzinošās kārtas ierīkošana</t>
  </si>
  <si>
    <t>Izlīdzinošā java</t>
  </si>
  <si>
    <t>Grīdas linoleja segums</t>
  </si>
  <si>
    <t>Linolejs</t>
  </si>
  <si>
    <t xml:space="preserve">Margu izbūve </t>
  </si>
  <si>
    <r>
      <t>Kopsavilkuma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aprēķini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par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darbu</t>
    </r>
    <r>
      <rPr>
        <b/>
        <sz val="14"/>
        <rFont val="Times New Roman"/>
        <family val="1"/>
      </rPr>
      <t xml:space="preserve"> vai konstruktīvo elementu veidiem</t>
    </r>
  </si>
  <si>
    <t>Par kopējo summu, Ls</t>
  </si>
  <si>
    <t>Kopēja darbietilpība, c/h</t>
  </si>
  <si>
    <t>N.p.k.</t>
  </si>
  <si>
    <t>Tāmes Nr.</t>
  </si>
  <si>
    <t>Darba veida vai konstruktīvā elementa nosaukums</t>
  </si>
  <si>
    <t>Tāmes izmaksas (Ls)</t>
  </si>
  <si>
    <t>Tai skaitā</t>
  </si>
  <si>
    <t>Darbietilpība (c/h)</t>
  </si>
  <si>
    <t>Darba alga (Ls)</t>
  </si>
  <si>
    <t xml:space="preserve">Materiāli (Ls) </t>
  </si>
  <si>
    <t>Mehānismi( Ls)</t>
  </si>
  <si>
    <t>Iekšējā elektroapgāde</t>
  </si>
  <si>
    <t>Pavisam kopā</t>
  </si>
  <si>
    <t>Esošā apmetuma nokalšana no sienām aktu zālē</t>
  </si>
  <si>
    <t>Pakāpienu nokalšana</t>
  </si>
  <si>
    <t>Atskaldāmais āmurs</t>
  </si>
  <si>
    <t>LOKĀLĀ TĀME Nr.2</t>
  </si>
  <si>
    <t>Sadales uzstādīšana</t>
  </si>
  <si>
    <t>3.fāzu automāta uzstādīšana</t>
  </si>
  <si>
    <t>1fāzu automāta uzstādīšana</t>
  </si>
  <si>
    <t>Rozetes uzstādīšana</t>
  </si>
  <si>
    <t>Slēdžu uzstādīšana</t>
  </si>
  <si>
    <t>Kabeļa NYY-J 5x10mm2 montāža</t>
  </si>
  <si>
    <t>Kabeļa NYY-J 5x12mm2 montāža</t>
  </si>
  <si>
    <t>Kabeļa NYM-J 3x2.5mm2 montāža</t>
  </si>
  <si>
    <t>Kabeļa NYM-J 3x1.5mm2 montāža</t>
  </si>
  <si>
    <t>Gofr.caurule d=25</t>
  </si>
  <si>
    <t>Gofr.caurule d=20</t>
  </si>
  <si>
    <t>Nozarkārbas</t>
  </si>
  <si>
    <t>Gaismekļa Bra uzstādīšana</t>
  </si>
  <si>
    <t>Griestu gaismeklis 26V dn=400mm</t>
  </si>
  <si>
    <t>Griestu gaismeklis 4x18W</t>
  </si>
  <si>
    <t>Skatuves gaismekļu 2x36W uzstādīšana</t>
  </si>
  <si>
    <t>Gaismekļa ''Izeja'' uzstādīšana</t>
  </si>
  <si>
    <t>Palīgmateriāli (skrūves, skavas, stiprinājumi)</t>
  </si>
  <si>
    <t>PVN 21%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</si>
</sst>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21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2" fontId="3" fillId="0" borderId="22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2" fontId="11" fillId="0" borderId="0" xfId="0" applyNumberFormat="1" applyFont="1" applyAlignment="1">
      <alignment/>
    </xf>
    <xf numFmtId="0" fontId="3" fillId="0" borderId="20" xfId="0" applyFont="1" applyBorder="1" applyAlignment="1">
      <alignment horizontal="right"/>
    </xf>
    <xf numFmtId="2" fontId="3" fillId="0" borderId="2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" fontId="2" fillId="33" borderId="2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22.421875" style="1" customWidth="1"/>
    <col min="4" max="4" width="11.421875" style="1" customWidth="1"/>
    <col min="5" max="7" width="9.140625" style="1" customWidth="1"/>
    <col min="8" max="8" width="10.57421875" style="1" customWidth="1"/>
    <col min="9" max="9" width="9.140625" style="1" customWidth="1"/>
    <col min="10" max="10" width="9.421875" style="1" bestFit="1" customWidth="1"/>
    <col min="11" max="16384" width="9.140625" style="1" customWidth="1"/>
  </cols>
  <sheetData>
    <row r="1" spans="1:8" ht="18.75">
      <c r="A1" s="87" t="s">
        <v>138</v>
      </c>
      <c r="B1" s="87"/>
      <c r="C1" s="87"/>
      <c r="D1" s="87"/>
      <c r="E1" s="87"/>
      <c r="F1" s="87"/>
      <c r="G1" s="87"/>
      <c r="H1" s="87"/>
    </row>
    <row r="2" ht="32.25" customHeight="1"/>
    <row r="3" spans="1:14" ht="15.75">
      <c r="A3" s="91" t="s">
        <v>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>
      <c r="A4" s="91" t="s">
        <v>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23.25" customHeight="1">
      <c r="A5" s="91" t="s">
        <v>23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2"/>
    </row>
    <row r="6" ht="12.75">
      <c r="C6" s="62"/>
    </row>
    <row r="7" ht="25.5" customHeight="1">
      <c r="A7" s="62"/>
    </row>
    <row r="8" spans="1:4" ht="12.75">
      <c r="A8" s="62"/>
      <c r="C8" s="63" t="s">
        <v>139</v>
      </c>
      <c r="D8" s="33">
        <f>D19</f>
        <v>0</v>
      </c>
    </row>
    <row r="9" spans="3:4" ht="12.75">
      <c r="C9" s="63" t="s">
        <v>140</v>
      </c>
      <c r="D9" s="33">
        <f>H17</f>
        <v>0</v>
      </c>
    </row>
    <row r="10" ht="22.5" customHeight="1"/>
    <row r="11" spans="1:8" ht="12.75">
      <c r="A11" s="88" t="s">
        <v>141</v>
      </c>
      <c r="B11" s="88" t="s">
        <v>142</v>
      </c>
      <c r="C11" s="88" t="s">
        <v>143</v>
      </c>
      <c r="D11" s="88" t="s">
        <v>144</v>
      </c>
      <c r="E11" s="88" t="s">
        <v>145</v>
      </c>
      <c r="F11" s="88"/>
      <c r="G11" s="88"/>
      <c r="H11" s="88" t="s">
        <v>146</v>
      </c>
    </row>
    <row r="12" spans="1:8" ht="25.5">
      <c r="A12" s="88"/>
      <c r="B12" s="88"/>
      <c r="C12" s="88"/>
      <c r="D12" s="88"/>
      <c r="E12" s="64" t="s">
        <v>147</v>
      </c>
      <c r="F12" s="64" t="s">
        <v>148</v>
      </c>
      <c r="G12" s="64" t="s">
        <v>149</v>
      </c>
      <c r="H12" s="88"/>
    </row>
    <row r="13" spans="1:8" s="66" customFormat="1" ht="9.7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</row>
    <row r="14" spans="1:10" s="66" customFormat="1" ht="12.75">
      <c r="A14" s="67">
        <v>1</v>
      </c>
      <c r="B14" s="67">
        <v>1</v>
      </c>
      <c r="C14" s="68" t="s">
        <v>25</v>
      </c>
      <c r="D14" s="22">
        <f>'Visp.c.d.'!O174</f>
        <v>0</v>
      </c>
      <c r="E14" s="22">
        <f>'Visp.c.d.'!L174</f>
        <v>0</v>
      </c>
      <c r="F14" s="22">
        <f>'Visp.c.d.'!M174</f>
        <v>0</v>
      </c>
      <c r="G14" s="22">
        <f>'Visp.c.d.'!N174</f>
        <v>0</v>
      </c>
      <c r="H14" s="22">
        <f>'Visp.c.d.'!K174</f>
        <v>0</v>
      </c>
      <c r="J14" s="69"/>
    </row>
    <row r="15" spans="1:10" s="66" customFormat="1" ht="12.75">
      <c r="A15" s="67">
        <v>2</v>
      </c>
      <c r="B15" s="67">
        <v>2</v>
      </c>
      <c r="C15" s="68" t="s">
        <v>150</v>
      </c>
      <c r="D15" s="22">
        <f>'Elektroapg.'!O31</f>
        <v>0</v>
      </c>
      <c r="E15" s="22">
        <f>'Elektroapg.'!L31</f>
        <v>0</v>
      </c>
      <c r="F15" s="22">
        <f>'Elektroapg.'!M31</f>
        <v>0</v>
      </c>
      <c r="G15" s="22">
        <f>'Elektroapg.'!N31</f>
        <v>0</v>
      </c>
      <c r="H15" s="22">
        <f>'Elektroapg.'!K31</f>
        <v>0</v>
      </c>
      <c r="I15" s="69"/>
      <c r="J15" s="69"/>
    </row>
    <row r="16" spans="1:10" s="66" customFormat="1" ht="12.75">
      <c r="A16" s="67">
        <v>3</v>
      </c>
      <c r="B16" s="67">
        <v>3</v>
      </c>
      <c r="C16" s="68" t="s">
        <v>31</v>
      </c>
      <c r="D16" s="22">
        <f>'Ugunsdzēsības sign.'!O25</f>
        <v>0</v>
      </c>
      <c r="E16" s="22">
        <f>'Ugunsdzēsības sign.'!L25</f>
        <v>0</v>
      </c>
      <c r="F16" s="22">
        <f>'Ugunsdzēsības sign.'!M25</f>
        <v>0</v>
      </c>
      <c r="G16" s="22">
        <f>'Ugunsdzēsības sign.'!N25</f>
        <v>0</v>
      </c>
      <c r="H16" s="22">
        <f>'Ugunsdzēsības sign.'!O25</f>
        <v>0</v>
      </c>
      <c r="I16" s="69"/>
      <c r="J16" s="69"/>
    </row>
    <row r="17" spans="1:10" ht="12.75">
      <c r="A17" s="67"/>
      <c r="B17" s="67"/>
      <c r="C17" s="70" t="s">
        <v>6</v>
      </c>
      <c r="D17" s="71">
        <f>SUM(D14:D16)</f>
        <v>0</v>
      </c>
      <c r="E17" s="71">
        <f>SUM(E14:E16)</f>
        <v>0</v>
      </c>
      <c r="F17" s="71">
        <f>SUM(F14:F16)</f>
        <v>0</v>
      </c>
      <c r="G17" s="71">
        <f>SUM(G14:G16)</f>
        <v>0</v>
      </c>
      <c r="H17" s="71">
        <f>SUM(H14:H16)</f>
        <v>0</v>
      </c>
      <c r="I17" s="31"/>
      <c r="J17" s="69"/>
    </row>
    <row r="18" spans="1:8" ht="12.75">
      <c r="A18" s="94" t="s">
        <v>174</v>
      </c>
      <c r="B18" s="94"/>
      <c r="C18" s="94"/>
      <c r="D18" s="44">
        <f>D17*0.21</f>
        <v>0</v>
      </c>
      <c r="E18" s="57"/>
      <c r="F18" s="72"/>
      <c r="G18" s="72"/>
      <c r="H18" s="57"/>
    </row>
    <row r="19" spans="1:10" ht="12.75">
      <c r="A19" s="94" t="s">
        <v>151</v>
      </c>
      <c r="B19" s="94"/>
      <c r="C19" s="94"/>
      <c r="D19" s="44">
        <f>D17+D18</f>
        <v>0</v>
      </c>
      <c r="E19" s="57"/>
      <c r="F19" s="72"/>
      <c r="G19" s="72"/>
      <c r="H19" s="72"/>
      <c r="J19" s="31"/>
    </row>
    <row r="20" spans="6:8" ht="12.75">
      <c r="F20" s="31"/>
      <c r="H20" s="31"/>
    </row>
    <row r="21" spans="1:5" ht="12.75">
      <c r="A21" s="95"/>
      <c r="B21" s="95"/>
      <c r="C21" s="95"/>
      <c r="D21" s="95"/>
      <c r="E21" s="95"/>
    </row>
    <row r="22" spans="1:6" ht="12.75">
      <c r="A22" s="85"/>
      <c r="B22" s="85"/>
      <c r="C22" s="85"/>
      <c r="D22" s="85"/>
      <c r="E22" s="85"/>
      <c r="F22" s="73"/>
    </row>
    <row r="23" spans="1:5" ht="12.75">
      <c r="A23" s="85"/>
      <c r="B23" s="85"/>
      <c r="C23" s="85"/>
      <c r="D23" s="85"/>
      <c r="E23" s="85"/>
    </row>
    <row r="24" spans="1:8" ht="12.75">
      <c r="A24" s="86"/>
      <c r="B24" s="86"/>
      <c r="C24" s="86"/>
      <c r="D24" s="86"/>
      <c r="E24" s="86"/>
      <c r="F24" s="86"/>
      <c r="G24" s="86"/>
      <c r="H24" s="86"/>
    </row>
    <row r="25" spans="1:5" ht="12.75">
      <c r="A25" s="74"/>
      <c r="B25" s="74"/>
      <c r="C25" s="74"/>
      <c r="D25" s="75"/>
      <c r="E25" s="76"/>
    </row>
    <row r="26" spans="1:5" ht="12.75">
      <c r="A26" s="74"/>
      <c r="B26" s="76"/>
      <c r="C26" s="74"/>
      <c r="D26" s="76"/>
      <c r="E26" s="76"/>
    </row>
    <row r="27" spans="1:5" ht="12.75">
      <c r="A27" s="74"/>
      <c r="B27" s="76"/>
      <c r="C27" s="74"/>
      <c r="D27" s="76"/>
      <c r="E27" s="76"/>
    </row>
    <row r="28" spans="1:5" ht="12.75">
      <c r="A28" s="89"/>
      <c r="B28" s="89"/>
      <c r="C28" s="89"/>
      <c r="D28" s="89"/>
      <c r="E28" s="89"/>
    </row>
    <row r="29" spans="1:5" ht="12.75">
      <c r="A29" s="90"/>
      <c r="B29" s="90"/>
      <c r="C29" s="90"/>
      <c r="D29" s="90"/>
      <c r="E29" s="90"/>
    </row>
    <row r="30" spans="1:5" ht="12.75">
      <c r="A30" s="85"/>
      <c r="B30" s="85"/>
      <c r="C30" s="85"/>
      <c r="D30" s="85"/>
      <c r="E30" s="85"/>
    </row>
    <row r="31" spans="1:5" ht="12.75">
      <c r="A31" s="85"/>
      <c r="B31" s="85"/>
      <c r="C31" s="85"/>
      <c r="D31" s="85"/>
      <c r="E31" s="85"/>
    </row>
  </sheetData>
  <sheetProtection/>
  <mergeCells count="20">
    <mergeCell ref="A28:E28"/>
    <mergeCell ref="A29:E29"/>
    <mergeCell ref="A30:E30"/>
    <mergeCell ref="A31:E31"/>
    <mergeCell ref="A3:N3"/>
    <mergeCell ref="A4:N4"/>
    <mergeCell ref="A5:M5"/>
    <mergeCell ref="A18:C18"/>
    <mergeCell ref="A19:C19"/>
    <mergeCell ref="A21:E21"/>
    <mergeCell ref="A22:E22"/>
    <mergeCell ref="A23:E23"/>
    <mergeCell ref="A24:H24"/>
    <mergeCell ref="A1:H1"/>
    <mergeCell ref="A11:A12"/>
    <mergeCell ref="B11:B12"/>
    <mergeCell ref="C11:C12"/>
    <mergeCell ref="D11:D12"/>
    <mergeCell ref="E11:G11"/>
    <mergeCell ref="H11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8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7.8515625" style="1" customWidth="1"/>
    <col min="4" max="4" width="8.7109375" style="1" customWidth="1"/>
    <col min="5" max="5" width="8.00390625" style="1" customWidth="1"/>
    <col min="6" max="6" width="9.7109375" style="1" customWidth="1"/>
    <col min="7" max="7" width="8.28125" style="1" customWidth="1"/>
    <col min="8" max="8" width="7.7109375" style="1" customWidth="1"/>
    <col min="9" max="10" width="7.28125" style="1" customWidth="1"/>
    <col min="11" max="11" width="9.28125" style="1" customWidth="1"/>
    <col min="12" max="13" width="8.7109375" style="1" customWidth="1"/>
    <col min="14" max="14" width="7.8515625" style="1" customWidth="1"/>
    <col min="15" max="15" width="8.421875" style="1" customWidth="1"/>
    <col min="16" max="16" width="9.7109375" style="1" bestFit="1" customWidth="1"/>
    <col min="17" max="16384" width="9.140625" style="1" customWidth="1"/>
  </cols>
  <sheetData>
    <row r="1" spans="1:7" ht="12.75">
      <c r="A1" s="98"/>
      <c r="B1" s="98"/>
      <c r="C1" s="102"/>
      <c r="D1" s="102"/>
      <c r="E1" s="102"/>
      <c r="F1" s="102"/>
      <c r="G1" s="102"/>
    </row>
    <row r="2" spans="1:14" ht="15.7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.75" customHeight="1">
      <c r="A3" s="91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.75" customHeight="1">
      <c r="A4" s="91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"/>
    </row>
    <row r="5" spans="1:15" ht="23.25" customHeight="1">
      <c r="A5" s="96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23.2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8" customFormat="1" ht="12.75">
      <c r="A7" s="3"/>
      <c r="B7" s="4"/>
      <c r="C7" s="5"/>
      <c r="D7" s="3"/>
      <c r="E7" s="4"/>
      <c r="F7" s="103" t="s">
        <v>3</v>
      </c>
      <c r="G7" s="103"/>
      <c r="H7" s="103"/>
      <c r="I7" s="103"/>
      <c r="J7" s="103"/>
      <c r="K7" s="6"/>
      <c r="L7" s="100" t="s">
        <v>7</v>
      </c>
      <c r="M7" s="100"/>
      <c r="N7" s="101"/>
      <c r="O7" s="7" t="s">
        <v>6</v>
      </c>
    </row>
    <row r="8" spans="1:15" s="8" customFormat="1" ht="12.75">
      <c r="A8" s="9"/>
      <c r="B8" s="10"/>
      <c r="C8" s="11"/>
      <c r="D8" s="9"/>
      <c r="E8" s="12" t="s">
        <v>18</v>
      </c>
      <c r="F8" s="13" t="s">
        <v>11</v>
      </c>
      <c r="G8" s="13" t="s">
        <v>11</v>
      </c>
      <c r="H8" s="13" t="s">
        <v>4</v>
      </c>
      <c r="I8" s="13" t="s">
        <v>5</v>
      </c>
      <c r="J8" s="13" t="s">
        <v>6</v>
      </c>
      <c r="K8" s="14" t="s">
        <v>16</v>
      </c>
      <c r="L8" s="14" t="s">
        <v>11</v>
      </c>
      <c r="M8" s="14" t="s">
        <v>4</v>
      </c>
      <c r="N8" s="14" t="s">
        <v>5</v>
      </c>
      <c r="O8" s="15"/>
    </row>
    <row r="9" spans="1:15" s="8" customFormat="1" ht="12.75">
      <c r="A9" s="9" t="s">
        <v>0</v>
      </c>
      <c r="B9" s="10" t="s">
        <v>20</v>
      </c>
      <c r="C9" s="11" t="s">
        <v>1</v>
      </c>
      <c r="D9" s="9" t="s">
        <v>2</v>
      </c>
      <c r="E9" s="10" t="s">
        <v>19</v>
      </c>
      <c r="F9" s="14" t="s">
        <v>12</v>
      </c>
      <c r="G9" s="14" t="s">
        <v>15</v>
      </c>
      <c r="H9" s="14" t="s">
        <v>14</v>
      </c>
      <c r="I9" s="14" t="s">
        <v>14</v>
      </c>
      <c r="J9" s="14" t="s">
        <v>14</v>
      </c>
      <c r="K9" s="14" t="s">
        <v>17</v>
      </c>
      <c r="L9" s="14" t="s">
        <v>15</v>
      </c>
      <c r="M9" s="14" t="s">
        <v>14</v>
      </c>
      <c r="N9" s="14" t="s">
        <v>14</v>
      </c>
      <c r="O9" s="16" t="s">
        <v>14</v>
      </c>
    </row>
    <row r="10" spans="1:15" s="8" customFormat="1" ht="12.75">
      <c r="A10" s="16"/>
      <c r="B10" s="10"/>
      <c r="C10" s="14"/>
      <c r="D10" s="16"/>
      <c r="E10" s="10" t="s">
        <v>9</v>
      </c>
      <c r="F10" s="14" t="s">
        <v>13</v>
      </c>
      <c r="G10" s="14" t="s">
        <v>14</v>
      </c>
      <c r="H10" s="14"/>
      <c r="I10" s="14"/>
      <c r="J10" s="14"/>
      <c r="K10" s="14" t="s">
        <v>9</v>
      </c>
      <c r="L10" s="14" t="s">
        <v>14</v>
      </c>
      <c r="M10" s="14"/>
      <c r="N10" s="14"/>
      <c r="O10" s="16"/>
    </row>
    <row r="11" spans="1:15" s="8" customFormat="1" ht="12.75">
      <c r="A11" s="17"/>
      <c r="B11" s="18"/>
      <c r="C11" s="19"/>
      <c r="D11" s="17"/>
      <c r="E11" s="18"/>
      <c r="F11" s="19" t="s">
        <v>10</v>
      </c>
      <c r="G11" s="19"/>
      <c r="H11" s="19"/>
      <c r="I11" s="19"/>
      <c r="J11" s="19"/>
      <c r="K11" s="19"/>
      <c r="L11" s="19"/>
      <c r="M11" s="19"/>
      <c r="N11" s="19"/>
      <c r="O11" s="17"/>
    </row>
    <row r="12" spans="1:15" s="8" customFormat="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</row>
    <row r="13" spans="1:15" s="8" customFormat="1" ht="15.75">
      <c r="A13" s="17"/>
      <c r="B13" s="59" t="s">
        <v>127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20"/>
      <c r="B14" s="35" t="s">
        <v>26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60"/>
    </row>
    <row r="15" spans="1:15" ht="12.75">
      <c r="A15" s="36">
        <v>1</v>
      </c>
      <c r="B15" s="23" t="s">
        <v>27</v>
      </c>
      <c r="C15" s="22" t="s">
        <v>28</v>
      </c>
      <c r="D15" s="22">
        <v>206.01</v>
      </c>
      <c r="E15" s="22"/>
      <c r="F15" s="22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36">
        <v>2</v>
      </c>
      <c r="B16" s="25" t="s">
        <v>29</v>
      </c>
      <c r="C16" s="22" t="s">
        <v>28</v>
      </c>
      <c r="D16" s="22">
        <v>278.38</v>
      </c>
      <c r="E16" s="22"/>
      <c r="F16" s="22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36">
        <v>3</v>
      </c>
      <c r="B17" s="25" t="s">
        <v>30</v>
      </c>
      <c r="C17" s="22" t="s">
        <v>28</v>
      </c>
      <c r="D17" s="22">
        <f>D16</f>
        <v>278.38</v>
      </c>
      <c r="E17" s="22"/>
      <c r="F17" s="22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36">
        <v>4</v>
      </c>
      <c r="B18" s="25" t="s">
        <v>90</v>
      </c>
      <c r="C18" s="22" t="s">
        <v>52</v>
      </c>
      <c r="D18" s="22">
        <v>4.14</v>
      </c>
      <c r="E18" s="22"/>
      <c r="F18" s="22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36">
        <v>5</v>
      </c>
      <c r="B19" s="25" t="s">
        <v>87</v>
      </c>
      <c r="C19" s="22" t="s">
        <v>28</v>
      </c>
      <c r="D19" s="22">
        <v>6.95</v>
      </c>
      <c r="E19" s="22"/>
      <c r="F19" s="22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25.5">
      <c r="A20" s="41">
        <v>6</v>
      </c>
      <c r="B20" s="23" t="s">
        <v>152</v>
      </c>
      <c r="C20" s="40" t="s">
        <v>28</v>
      </c>
      <c r="D20" s="40">
        <v>411.85</v>
      </c>
      <c r="E20" s="40"/>
      <c r="F20" s="40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">
      <c r="A21" s="36"/>
      <c r="B21" s="47" t="s">
        <v>49</v>
      </c>
      <c r="C21" s="22"/>
      <c r="D21" s="22"/>
      <c r="E21" s="22"/>
      <c r="F21" s="22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36">
        <v>7</v>
      </c>
      <c r="B22" s="25" t="s">
        <v>67</v>
      </c>
      <c r="C22" s="22" t="s">
        <v>28</v>
      </c>
      <c r="D22" s="22">
        <v>216.43</v>
      </c>
      <c r="E22" s="22"/>
      <c r="F22" s="22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36"/>
      <c r="B23" s="46" t="s">
        <v>68</v>
      </c>
      <c r="C23" s="22" t="s">
        <v>41</v>
      </c>
      <c r="D23" s="22">
        <v>1428</v>
      </c>
      <c r="E23" s="22"/>
      <c r="F23" s="22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36"/>
      <c r="B24" s="33" t="s">
        <v>51</v>
      </c>
      <c r="C24" s="22" t="s">
        <v>32</v>
      </c>
      <c r="D24" s="22">
        <f>D23*2</f>
        <v>2856</v>
      </c>
      <c r="E24" s="22"/>
      <c r="F24" s="22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5.5">
      <c r="A25" s="41">
        <v>8</v>
      </c>
      <c r="B25" s="23" t="s">
        <v>69</v>
      </c>
      <c r="C25" s="40" t="s">
        <v>28</v>
      </c>
      <c r="D25" s="40">
        <v>61.95</v>
      </c>
      <c r="E25" s="40"/>
      <c r="F25" s="40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.75">
      <c r="A26" s="36"/>
      <c r="B26" s="46" t="s">
        <v>68</v>
      </c>
      <c r="C26" s="22" t="s">
        <v>41</v>
      </c>
      <c r="D26" s="22">
        <f>D25*3.3</f>
        <v>204.44</v>
      </c>
      <c r="E26" s="22"/>
      <c r="F26" s="22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36"/>
      <c r="B27" s="33" t="s">
        <v>51</v>
      </c>
      <c r="C27" s="22" t="s">
        <v>32</v>
      </c>
      <c r="D27" s="36">
        <f>D26*2</f>
        <v>409</v>
      </c>
      <c r="E27" s="22"/>
      <c r="F27" s="22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36">
        <v>9</v>
      </c>
      <c r="B28" s="27" t="s">
        <v>56</v>
      </c>
      <c r="C28" s="22" t="s">
        <v>28</v>
      </c>
      <c r="D28" s="22">
        <v>556.76</v>
      </c>
      <c r="E28" s="22"/>
      <c r="F28" s="22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36"/>
      <c r="B29" s="33" t="s">
        <v>57</v>
      </c>
      <c r="C29" s="22" t="s">
        <v>28</v>
      </c>
      <c r="D29" s="22">
        <f>D28*1.05</f>
        <v>584.6</v>
      </c>
      <c r="E29" s="22"/>
      <c r="F29" s="22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36"/>
      <c r="B30" s="33" t="s">
        <v>58</v>
      </c>
      <c r="C30" s="22" t="s">
        <v>32</v>
      </c>
      <c r="D30" s="36">
        <f>D28*6</f>
        <v>3341</v>
      </c>
      <c r="E30" s="22"/>
      <c r="F30" s="22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36"/>
      <c r="B31" s="33" t="s">
        <v>59</v>
      </c>
      <c r="C31" s="22" t="s">
        <v>41</v>
      </c>
      <c r="D31" s="36">
        <f>D28*2.5</f>
        <v>1392</v>
      </c>
      <c r="E31" s="22"/>
      <c r="F31" s="22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36"/>
      <c r="B32" s="33" t="s">
        <v>60</v>
      </c>
      <c r="C32" s="22" t="s">
        <v>53</v>
      </c>
      <c r="D32" s="36">
        <f>D28*0.6</f>
        <v>334</v>
      </c>
      <c r="E32" s="22"/>
      <c r="F32" s="22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5.5">
      <c r="A33" s="41">
        <v>10</v>
      </c>
      <c r="B33" s="23" t="s">
        <v>61</v>
      </c>
      <c r="C33" s="40" t="s">
        <v>28</v>
      </c>
      <c r="D33" s="40">
        <v>278.38</v>
      </c>
      <c r="E33" s="40"/>
      <c r="F33" s="40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2.75" customHeight="1">
      <c r="A34" s="36"/>
      <c r="B34" s="49" t="s">
        <v>62</v>
      </c>
      <c r="C34" s="22" t="s">
        <v>53</v>
      </c>
      <c r="D34" s="22">
        <f>D33*0.4</f>
        <v>111.35</v>
      </c>
      <c r="E34" s="22"/>
      <c r="F34" s="22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36"/>
      <c r="B35" s="49" t="s">
        <v>63</v>
      </c>
      <c r="C35" s="22" t="s">
        <v>53</v>
      </c>
      <c r="D35" s="22">
        <f>D33*0.8</f>
        <v>222.7</v>
      </c>
      <c r="E35" s="22"/>
      <c r="F35" s="22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36"/>
      <c r="B36" s="33" t="s">
        <v>64</v>
      </c>
      <c r="C36" s="22" t="s">
        <v>41</v>
      </c>
      <c r="D36" s="22">
        <f>D33*0.05</f>
        <v>13.92</v>
      </c>
      <c r="E36" s="22"/>
      <c r="F36" s="22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36"/>
      <c r="B37" s="33" t="s">
        <v>65</v>
      </c>
      <c r="C37" s="22" t="s">
        <v>53</v>
      </c>
      <c r="D37" s="22">
        <f>D33*0.45</f>
        <v>125.27</v>
      </c>
      <c r="E37" s="22"/>
      <c r="F37" s="22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36">
        <v>11</v>
      </c>
      <c r="B38" s="25" t="s">
        <v>70</v>
      </c>
      <c r="C38" s="22" t="s">
        <v>28</v>
      </c>
      <c r="D38" s="22">
        <v>40.5</v>
      </c>
      <c r="E38" s="22"/>
      <c r="F38" s="22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36"/>
      <c r="B39" s="33" t="s">
        <v>68</v>
      </c>
      <c r="C39" s="22" t="s">
        <v>41</v>
      </c>
      <c r="D39" s="22">
        <f>D38*3.3</f>
        <v>133.65</v>
      </c>
      <c r="E39" s="22"/>
      <c r="F39" s="22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36"/>
      <c r="B40" s="33" t="s">
        <v>51</v>
      </c>
      <c r="C40" s="22" t="s">
        <v>32</v>
      </c>
      <c r="D40" s="22">
        <v>266</v>
      </c>
      <c r="E40" s="22"/>
      <c r="F40" s="22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36">
        <v>12</v>
      </c>
      <c r="B41" s="25" t="s">
        <v>71</v>
      </c>
      <c r="C41" s="22" t="s">
        <v>28</v>
      </c>
      <c r="D41" s="22">
        <f>D38</f>
        <v>40.5</v>
      </c>
      <c r="E41" s="22"/>
      <c r="F41" s="22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36"/>
      <c r="B42" s="33" t="s">
        <v>72</v>
      </c>
      <c r="C42" s="22" t="s">
        <v>28</v>
      </c>
      <c r="D42" s="22">
        <f>D41*1.05</f>
        <v>42.53</v>
      </c>
      <c r="E42" s="22"/>
      <c r="F42" s="22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36">
        <v>13</v>
      </c>
      <c r="B43" s="25" t="s">
        <v>66</v>
      </c>
      <c r="C43" s="22" t="s">
        <v>28</v>
      </c>
      <c r="D43" s="22">
        <f>D33</f>
        <v>278.38</v>
      </c>
      <c r="E43" s="22"/>
      <c r="F43" s="22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5">
      <c r="A44" s="36"/>
      <c r="B44" s="47" t="s">
        <v>73</v>
      </c>
      <c r="C44" s="22"/>
      <c r="D44" s="22"/>
      <c r="E44" s="22"/>
      <c r="F44" s="22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25.5">
      <c r="A45" s="41">
        <v>14</v>
      </c>
      <c r="B45" s="27" t="s">
        <v>80</v>
      </c>
      <c r="C45" s="40" t="s">
        <v>75</v>
      </c>
      <c r="D45" s="40">
        <v>0.21</v>
      </c>
      <c r="E45" s="40"/>
      <c r="F45" s="40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2.75">
      <c r="A46" s="36"/>
      <c r="B46" s="33" t="s">
        <v>74</v>
      </c>
      <c r="C46" s="22" t="s">
        <v>75</v>
      </c>
      <c r="D46" s="22">
        <f>D45</f>
        <v>0.21</v>
      </c>
      <c r="E46" s="22"/>
      <c r="F46" s="22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25.5">
      <c r="A47" s="41">
        <v>15</v>
      </c>
      <c r="B47" s="23" t="s">
        <v>76</v>
      </c>
      <c r="C47" s="40" t="s">
        <v>28</v>
      </c>
      <c r="D47" s="40">
        <v>21.6</v>
      </c>
      <c r="E47" s="40"/>
      <c r="F47" s="40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2.75">
      <c r="A48" s="36"/>
      <c r="B48" s="46" t="s">
        <v>68</v>
      </c>
      <c r="C48" s="22" t="s">
        <v>41</v>
      </c>
      <c r="D48" s="22">
        <f>D47*3.3</f>
        <v>71.28</v>
      </c>
      <c r="E48" s="22"/>
      <c r="F48" s="22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>
      <c r="A49" s="36"/>
      <c r="B49" s="33" t="s">
        <v>51</v>
      </c>
      <c r="C49" s="22" t="s">
        <v>32</v>
      </c>
      <c r="D49" s="36">
        <f>D48*2</f>
        <v>143</v>
      </c>
      <c r="E49" s="22"/>
      <c r="F49" s="22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25.5">
      <c r="A50" s="41">
        <v>16</v>
      </c>
      <c r="B50" s="23" t="s">
        <v>77</v>
      </c>
      <c r="C50" s="50" t="s">
        <v>28</v>
      </c>
      <c r="D50" s="51">
        <f>D47*2</f>
        <v>43.2</v>
      </c>
      <c r="E50" s="40"/>
      <c r="F50" s="51"/>
      <c r="G50" s="45"/>
      <c r="H50" s="52"/>
      <c r="I50" s="45"/>
      <c r="J50" s="53"/>
      <c r="K50" s="53"/>
      <c r="L50" s="45"/>
      <c r="M50" s="45"/>
      <c r="N50" s="45"/>
      <c r="O50" s="45"/>
    </row>
    <row r="51" spans="1:15" ht="12.75">
      <c r="A51" s="37"/>
      <c r="B51" s="33" t="s">
        <v>57</v>
      </c>
      <c r="C51" s="22" t="s">
        <v>28</v>
      </c>
      <c r="D51" s="22">
        <f>D50*1.05</f>
        <v>45.36</v>
      </c>
      <c r="E51" s="22"/>
      <c r="F51" s="22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.75">
      <c r="A52" s="36"/>
      <c r="B52" s="33" t="s">
        <v>58</v>
      </c>
      <c r="C52" s="22" t="s">
        <v>32</v>
      </c>
      <c r="D52" s="36">
        <f>D50*6</f>
        <v>259</v>
      </c>
      <c r="E52" s="22"/>
      <c r="F52" s="22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>
      <c r="A53" s="36"/>
      <c r="B53" s="33" t="s">
        <v>59</v>
      </c>
      <c r="C53" s="22" t="s">
        <v>41</v>
      </c>
      <c r="D53" s="36">
        <f>D50*2.5</f>
        <v>108</v>
      </c>
      <c r="E53" s="22"/>
      <c r="F53" s="22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36"/>
      <c r="B54" s="33" t="s">
        <v>60</v>
      </c>
      <c r="C54" s="22" t="s">
        <v>53</v>
      </c>
      <c r="D54" s="36">
        <f>D50*0.6</f>
        <v>26</v>
      </c>
      <c r="E54" s="22"/>
      <c r="F54" s="22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25.5">
      <c r="A55" s="41">
        <v>17</v>
      </c>
      <c r="B55" s="42" t="s">
        <v>78</v>
      </c>
      <c r="C55" s="40" t="s">
        <v>28</v>
      </c>
      <c r="D55" s="51">
        <v>24.75</v>
      </c>
      <c r="E55" s="40"/>
      <c r="F55" s="51"/>
      <c r="G55" s="45"/>
      <c r="H55" s="52"/>
      <c r="I55" s="45"/>
      <c r="J55" s="53"/>
      <c r="K55" s="53"/>
      <c r="L55" s="45"/>
      <c r="M55" s="45"/>
      <c r="N55" s="45"/>
      <c r="O55" s="45"/>
    </row>
    <row r="56" spans="1:15" ht="12.75">
      <c r="A56" s="36"/>
      <c r="B56" s="46" t="s">
        <v>68</v>
      </c>
      <c r="C56" s="22" t="s">
        <v>41</v>
      </c>
      <c r="D56" s="28">
        <f>D55*3.3</f>
        <v>81.68</v>
      </c>
      <c r="E56" s="22"/>
      <c r="F56" s="28"/>
      <c r="G56" s="24"/>
      <c r="H56" s="29"/>
      <c r="I56" s="24"/>
      <c r="J56" s="30"/>
      <c r="K56" s="30"/>
      <c r="L56" s="24"/>
      <c r="M56" s="24"/>
      <c r="N56" s="24"/>
      <c r="O56" s="24"/>
    </row>
    <row r="57" spans="1:15" ht="12.75">
      <c r="A57" s="36"/>
      <c r="B57" s="46" t="s">
        <v>51</v>
      </c>
      <c r="C57" s="22" t="s">
        <v>32</v>
      </c>
      <c r="D57" s="28">
        <v>162</v>
      </c>
      <c r="E57" s="22"/>
      <c r="F57" s="28"/>
      <c r="G57" s="24"/>
      <c r="H57" s="29"/>
      <c r="I57" s="24"/>
      <c r="J57" s="30"/>
      <c r="K57" s="30"/>
      <c r="L57" s="24"/>
      <c r="M57" s="24"/>
      <c r="N57" s="24"/>
      <c r="O57" s="24"/>
    </row>
    <row r="58" spans="1:15" ht="12.75">
      <c r="A58" s="36">
        <v>18</v>
      </c>
      <c r="B58" s="26" t="s">
        <v>85</v>
      </c>
      <c r="C58" s="50" t="s">
        <v>28</v>
      </c>
      <c r="D58" s="51">
        <f>D55</f>
        <v>24.75</v>
      </c>
      <c r="E58" s="40"/>
      <c r="F58" s="51"/>
      <c r="G58" s="45"/>
      <c r="H58" s="52"/>
      <c r="I58" s="45"/>
      <c r="J58" s="53"/>
      <c r="K58" s="53"/>
      <c r="L58" s="45"/>
      <c r="M58" s="45"/>
      <c r="N58" s="45"/>
      <c r="O58" s="45"/>
    </row>
    <row r="59" spans="1:15" ht="12.75">
      <c r="A59" s="36"/>
      <c r="B59" s="33" t="s">
        <v>57</v>
      </c>
      <c r="C59" s="22" t="s">
        <v>28</v>
      </c>
      <c r="D59" s="22">
        <f>D58*1.05</f>
        <v>25.99</v>
      </c>
      <c r="E59" s="22"/>
      <c r="F59" s="22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36"/>
      <c r="B60" s="33" t="s">
        <v>58</v>
      </c>
      <c r="C60" s="22" t="s">
        <v>32</v>
      </c>
      <c r="D60" s="36">
        <f>D58*6</f>
        <v>149</v>
      </c>
      <c r="E60" s="22"/>
      <c r="F60" s="22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36"/>
      <c r="B61" s="33" t="s">
        <v>59</v>
      </c>
      <c r="C61" s="22" t="s">
        <v>41</v>
      </c>
      <c r="D61" s="36">
        <f>D58*2.5</f>
        <v>62</v>
      </c>
      <c r="E61" s="22"/>
      <c r="F61" s="22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36"/>
      <c r="B62" s="33" t="s">
        <v>60</v>
      </c>
      <c r="C62" s="22" t="s">
        <v>53</v>
      </c>
      <c r="D62" s="36">
        <f>D58*0.6</f>
        <v>15</v>
      </c>
      <c r="E62" s="22"/>
      <c r="F62" s="22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36">
        <v>19</v>
      </c>
      <c r="B63" s="26" t="s">
        <v>86</v>
      </c>
      <c r="C63" s="22" t="s">
        <v>28</v>
      </c>
      <c r="D63" s="28">
        <v>14.47</v>
      </c>
      <c r="E63" s="22"/>
      <c r="F63" s="28"/>
      <c r="G63" s="24"/>
      <c r="H63" s="29"/>
      <c r="I63" s="24"/>
      <c r="J63" s="30"/>
      <c r="K63" s="30"/>
      <c r="L63" s="24"/>
      <c r="M63" s="24"/>
      <c r="N63" s="24"/>
      <c r="O63" s="24"/>
    </row>
    <row r="64" spans="1:15" ht="12.75">
      <c r="A64" s="36"/>
      <c r="B64" s="46" t="s">
        <v>57</v>
      </c>
      <c r="C64" s="22" t="s">
        <v>28</v>
      </c>
      <c r="D64" s="28">
        <f>D63*1.05</f>
        <v>15.19</v>
      </c>
      <c r="E64" s="22"/>
      <c r="F64" s="28"/>
      <c r="G64" s="24"/>
      <c r="H64" s="29"/>
      <c r="I64" s="24"/>
      <c r="J64" s="30"/>
      <c r="K64" s="30"/>
      <c r="L64" s="24"/>
      <c r="M64" s="24"/>
      <c r="N64" s="24"/>
      <c r="O64" s="24"/>
    </row>
    <row r="65" spans="1:15" ht="12.75">
      <c r="A65" s="36"/>
      <c r="B65" s="46" t="s">
        <v>79</v>
      </c>
      <c r="C65" s="22" t="s">
        <v>53</v>
      </c>
      <c r="D65" s="28">
        <f>D63*7</f>
        <v>101.29</v>
      </c>
      <c r="E65" s="22"/>
      <c r="F65" s="28"/>
      <c r="G65" s="24"/>
      <c r="H65" s="29"/>
      <c r="I65" s="24"/>
      <c r="J65" s="30"/>
      <c r="K65" s="30"/>
      <c r="L65" s="24"/>
      <c r="M65" s="24"/>
      <c r="N65" s="24"/>
      <c r="O65" s="24"/>
    </row>
    <row r="66" spans="1:15" ht="25.5">
      <c r="A66" s="41">
        <v>20</v>
      </c>
      <c r="B66" s="42" t="s">
        <v>81</v>
      </c>
      <c r="C66" s="40" t="s">
        <v>28</v>
      </c>
      <c r="D66" s="51">
        <v>36</v>
      </c>
      <c r="E66" s="40"/>
      <c r="F66" s="51"/>
      <c r="G66" s="45"/>
      <c r="H66" s="52"/>
      <c r="I66" s="45"/>
      <c r="J66" s="53"/>
      <c r="K66" s="53"/>
      <c r="L66" s="45"/>
      <c r="M66" s="45"/>
      <c r="N66" s="45"/>
      <c r="O66" s="45"/>
    </row>
    <row r="67" spans="1:15" ht="12.75">
      <c r="A67" s="41"/>
      <c r="B67" s="54" t="s">
        <v>83</v>
      </c>
      <c r="C67" s="40" t="s">
        <v>41</v>
      </c>
      <c r="D67" s="51">
        <f>D66*3.3</f>
        <v>118.8</v>
      </c>
      <c r="E67" s="40"/>
      <c r="F67" s="51"/>
      <c r="G67" s="45"/>
      <c r="H67" s="52"/>
      <c r="I67" s="45"/>
      <c r="J67" s="53"/>
      <c r="K67" s="53"/>
      <c r="L67" s="45"/>
      <c r="M67" s="45"/>
      <c r="N67" s="45"/>
      <c r="O67" s="45"/>
    </row>
    <row r="68" spans="1:15" ht="12.75">
      <c r="A68" s="41"/>
      <c r="B68" s="54" t="s">
        <v>51</v>
      </c>
      <c r="C68" s="40" t="s">
        <v>32</v>
      </c>
      <c r="D68" s="51">
        <v>236</v>
      </c>
      <c r="E68" s="40"/>
      <c r="F68" s="51"/>
      <c r="G68" s="45"/>
      <c r="H68" s="52"/>
      <c r="I68" s="45"/>
      <c r="J68" s="53"/>
      <c r="K68" s="53"/>
      <c r="L68" s="45"/>
      <c r="M68" s="45"/>
      <c r="N68" s="45"/>
      <c r="O68" s="45"/>
    </row>
    <row r="69" spans="1:15" ht="12.75">
      <c r="A69" s="36"/>
      <c r="B69" s="46" t="s">
        <v>82</v>
      </c>
      <c r="C69" s="22" t="s">
        <v>28</v>
      </c>
      <c r="D69" s="28">
        <f>D66*1.1</f>
        <v>39.6</v>
      </c>
      <c r="E69" s="22"/>
      <c r="F69" s="28"/>
      <c r="G69" s="24"/>
      <c r="H69" s="29"/>
      <c r="I69" s="24"/>
      <c r="J69" s="30"/>
      <c r="K69" s="30"/>
      <c r="L69" s="24"/>
      <c r="M69" s="45"/>
      <c r="N69" s="24"/>
      <c r="O69" s="45"/>
    </row>
    <row r="70" spans="1:15" ht="12.75">
      <c r="A70" s="36"/>
      <c r="B70" s="46" t="s">
        <v>84</v>
      </c>
      <c r="C70" s="22" t="s">
        <v>32</v>
      </c>
      <c r="D70" s="28">
        <v>48</v>
      </c>
      <c r="E70" s="22"/>
      <c r="F70" s="28"/>
      <c r="G70" s="24"/>
      <c r="H70" s="29"/>
      <c r="I70" s="24"/>
      <c r="J70" s="30"/>
      <c r="K70" s="30"/>
      <c r="L70" s="24"/>
      <c r="M70" s="45"/>
      <c r="N70" s="24"/>
      <c r="O70" s="45"/>
    </row>
    <row r="71" spans="1:15" ht="25.5">
      <c r="A71" s="41">
        <v>21</v>
      </c>
      <c r="B71" s="42" t="s">
        <v>98</v>
      </c>
      <c r="C71" s="40" t="s">
        <v>28</v>
      </c>
      <c r="D71" s="51">
        <v>411.85</v>
      </c>
      <c r="E71" s="40"/>
      <c r="F71" s="51"/>
      <c r="G71" s="45"/>
      <c r="H71" s="52"/>
      <c r="I71" s="45"/>
      <c r="J71" s="53"/>
      <c r="K71" s="53"/>
      <c r="L71" s="45"/>
      <c r="M71" s="45"/>
      <c r="N71" s="45"/>
      <c r="O71" s="45"/>
    </row>
    <row r="72" spans="1:15" ht="12.75">
      <c r="A72" s="41"/>
      <c r="B72" s="54" t="s">
        <v>62</v>
      </c>
      <c r="C72" s="40" t="s">
        <v>53</v>
      </c>
      <c r="D72" s="51">
        <f>D71*0.4</f>
        <v>164.74</v>
      </c>
      <c r="E72" s="40"/>
      <c r="F72" s="51"/>
      <c r="G72" s="45"/>
      <c r="H72" s="52"/>
      <c r="I72" s="45"/>
      <c r="J72" s="53"/>
      <c r="K72" s="53"/>
      <c r="L72" s="45"/>
      <c r="M72" s="45"/>
      <c r="N72" s="45"/>
      <c r="O72" s="45"/>
    </row>
    <row r="73" spans="1:15" ht="12.75">
      <c r="A73" s="36"/>
      <c r="B73" s="46" t="s">
        <v>99</v>
      </c>
      <c r="C73" s="22" t="s">
        <v>52</v>
      </c>
      <c r="D73" s="28">
        <f>D71*0.04</f>
        <v>16.47</v>
      </c>
      <c r="E73" s="22"/>
      <c r="F73" s="28"/>
      <c r="G73" s="24"/>
      <c r="H73" s="29"/>
      <c r="I73" s="24"/>
      <c r="J73" s="30"/>
      <c r="K73" s="30"/>
      <c r="L73" s="24"/>
      <c r="M73" s="45"/>
      <c r="N73" s="24"/>
      <c r="O73" s="45"/>
    </row>
    <row r="74" spans="1:15" ht="38.25">
      <c r="A74" s="41">
        <v>22</v>
      </c>
      <c r="B74" s="42" t="s">
        <v>88</v>
      </c>
      <c r="C74" s="40" t="s">
        <v>28</v>
      </c>
      <c r="D74" s="51">
        <v>494.27</v>
      </c>
      <c r="E74" s="40"/>
      <c r="F74" s="51"/>
      <c r="G74" s="45"/>
      <c r="H74" s="52"/>
      <c r="I74" s="45"/>
      <c r="J74" s="53"/>
      <c r="K74" s="53"/>
      <c r="L74" s="45"/>
      <c r="M74" s="45"/>
      <c r="N74" s="45"/>
      <c r="O74" s="45"/>
    </row>
    <row r="75" spans="1:16" ht="12.75">
      <c r="A75" s="36"/>
      <c r="B75" s="49" t="s">
        <v>62</v>
      </c>
      <c r="C75" s="22" t="s">
        <v>53</v>
      </c>
      <c r="D75" s="22">
        <f>D74*0.4</f>
        <v>197.71</v>
      </c>
      <c r="E75" s="22"/>
      <c r="F75" s="22"/>
      <c r="G75" s="24"/>
      <c r="H75" s="24"/>
      <c r="I75" s="24"/>
      <c r="J75" s="24"/>
      <c r="K75" s="24"/>
      <c r="L75" s="24"/>
      <c r="M75" s="24"/>
      <c r="N75" s="24"/>
      <c r="O75" s="24"/>
      <c r="P75" s="31"/>
    </row>
    <row r="76" spans="1:15" ht="12.75">
      <c r="A76" s="36"/>
      <c r="B76" s="49" t="s">
        <v>63</v>
      </c>
      <c r="C76" s="22" t="s">
        <v>53</v>
      </c>
      <c r="D76" s="22">
        <f>D74*0.8</f>
        <v>395.42</v>
      </c>
      <c r="E76" s="22"/>
      <c r="F76" s="22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2.75">
      <c r="A77" s="36"/>
      <c r="B77" s="33" t="s">
        <v>64</v>
      </c>
      <c r="C77" s="22" t="s">
        <v>41</v>
      </c>
      <c r="D77" s="22">
        <f>D74*0.05</f>
        <v>24.71</v>
      </c>
      <c r="E77" s="22"/>
      <c r="F77" s="22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2.75">
      <c r="A78" s="36"/>
      <c r="B78" s="33" t="s">
        <v>89</v>
      </c>
      <c r="C78" s="22" t="s">
        <v>53</v>
      </c>
      <c r="D78" s="22">
        <f>D74*0.45</f>
        <v>222.42</v>
      </c>
      <c r="E78" s="22"/>
      <c r="F78" s="22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2.75">
      <c r="A79" s="36">
        <v>23</v>
      </c>
      <c r="B79" s="25" t="s">
        <v>66</v>
      </c>
      <c r="C79" s="22" t="s">
        <v>28</v>
      </c>
      <c r="D79" s="22">
        <f>D74</f>
        <v>494.27</v>
      </c>
      <c r="E79" s="22"/>
      <c r="F79" s="22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5">
      <c r="A80" s="37"/>
      <c r="B80" s="55" t="s">
        <v>91</v>
      </c>
      <c r="C80" s="22"/>
      <c r="D80" s="22"/>
      <c r="E80" s="22"/>
      <c r="F80" s="22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25.5">
      <c r="A81" s="41">
        <v>24</v>
      </c>
      <c r="B81" s="27" t="s">
        <v>92</v>
      </c>
      <c r="C81" s="40" t="s">
        <v>28</v>
      </c>
      <c r="D81" s="40">
        <v>3.11</v>
      </c>
      <c r="E81" s="40"/>
      <c r="F81" s="40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.75">
      <c r="A82" s="36"/>
      <c r="B82" s="33" t="s">
        <v>93</v>
      </c>
      <c r="C82" s="22" t="s">
        <v>28</v>
      </c>
      <c r="D82" s="22">
        <f>D81</f>
        <v>3.11</v>
      </c>
      <c r="E82" s="22"/>
      <c r="F82" s="22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2.75">
      <c r="A83" s="36"/>
      <c r="B83" s="33" t="s">
        <v>94</v>
      </c>
      <c r="C83" s="22" t="s">
        <v>32</v>
      </c>
      <c r="D83" s="22">
        <v>1</v>
      </c>
      <c r="E83" s="22"/>
      <c r="F83" s="22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2.75">
      <c r="A84" s="36"/>
      <c r="B84" s="48" t="s">
        <v>95</v>
      </c>
      <c r="C84" s="22" t="s">
        <v>41</v>
      </c>
      <c r="D84" s="28">
        <v>12.2</v>
      </c>
      <c r="E84" s="22"/>
      <c r="F84" s="28"/>
      <c r="G84" s="24"/>
      <c r="H84" s="29"/>
      <c r="I84" s="24"/>
      <c r="J84" s="24"/>
      <c r="K84" s="30"/>
      <c r="L84" s="24"/>
      <c r="M84" s="24"/>
      <c r="N84" s="24"/>
      <c r="O84" s="24"/>
    </row>
    <row r="85" spans="1:15" ht="12.75">
      <c r="A85" s="36"/>
      <c r="B85" s="48" t="s">
        <v>51</v>
      </c>
      <c r="C85" s="22" t="s">
        <v>32</v>
      </c>
      <c r="D85" s="28">
        <v>24</v>
      </c>
      <c r="E85" s="22"/>
      <c r="F85" s="28"/>
      <c r="G85" s="24"/>
      <c r="H85" s="29"/>
      <c r="I85" s="24"/>
      <c r="J85" s="24"/>
      <c r="K85" s="30"/>
      <c r="L85" s="24"/>
      <c r="M85" s="24"/>
      <c r="N85" s="24"/>
      <c r="O85" s="24"/>
    </row>
    <row r="86" spans="1:15" ht="25.5">
      <c r="A86" s="41">
        <v>25</v>
      </c>
      <c r="B86" s="56" t="s">
        <v>96</v>
      </c>
      <c r="C86" s="40" t="s">
        <v>28</v>
      </c>
      <c r="D86" s="51">
        <v>5</v>
      </c>
      <c r="E86" s="40"/>
      <c r="F86" s="40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2.75">
      <c r="A87" s="36"/>
      <c r="B87" s="48" t="s">
        <v>97</v>
      </c>
      <c r="C87" s="22" t="s">
        <v>28</v>
      </c>
      <c r="D87" s="28">
        <v>5</v>
      </c>
      <c r="E87" s="22"/>
      <c r="F87" s="28"/>
      <c r="G87" s="24"/>
      <c r="H87" s="29"/>
      <c r="I87" s="24"/>
      <c r="J87" s="30"/>
      <c r="K87" s="30"/>
      <c r="L87" s="24"/>
      <c r="M87" s="24"/>
      <c r="N87" s="24"/>
      <c r="O87" s="24"/>
    </row>
    <row r="88" spans="1:15" ht="12.75">
      <c r="A88" s="37"/>
      <c r="B88" s="48" t="s">
        <v>94</v>
      </c>
      <c r="C88" s="22" t="s">
        <v>32</v>
      </c>
      <c r="D88" s="28">
        <v>2</v>
      </c>
      <c r="E88" s="22"/>
      <c r="F88" s="28"/>
      <c r="G88" s="24"/>
      <c r="H88" s="29"/>
      <c r="I88" s="24"/>
      <c r="J88" s="30"/>
      <c r="K88" s="30"/>
      <c r="L88" s="24"/>
      <c r="M88" s="24"/>
      <c r="N88" s="24"/>
      <c r="O88" s="24"/>
    </row>
    <row r="89" spans="1:15" ht="12.75">
      <c r="A89" s="36"/>
      <c r="B89" s="48" t="s">
        <v>95</v>
      </c>
      <c r="C89" s="22" t="s">
        <v>41</v>
      </c>
      <c r="D89" s="28">
        <v>21.6</v>
      </c>
      <c r="E89" s="22"/>
      <c r="F89" s="28"/>
      <c r="G89" s="24"/>
      <c r="H89" s="29"/>
      <c r="I89" s="24"/>
      <c r="J89" s="30"/>
      <c r="K89" s="30"/>
      <c r="L89" s="24"/>
      <c r="M89" s="24"/>
      <c r="N89" s="24"/>
      <c r="O89" s="24"/>
    </row>
    <row r="90" spans="1:15" ht="12.75">
      <c r="A90" s="36"/>
      <c r="B90" s="48" t="s">
        <v>51</v>
      </c>
      <c r="C90" s="22" t="s">
        <v>32</v>
      </c>
      <c r="D90" s="28">
        <v>42</v>
      </c>
      <c r="E90" s="22"/>
      <c r="F90" s="28"/>
      <c r="G90" s="24"/>
      <c r="H90" s="29"/>
      <c r="I90" s="24"/>
      <c r="J90" s="30"/>
      <c r="K90" s="30"/>
      <c r="L90" s="24"/>
      <c r="M90" s="24"/>
      <c r="N90" s="24"/>
      <c r="O90" s="24"/>
    </row>
    <row r="91" spans="1:15" ht="12.75">
      <c r="A91" s="36">
        <v>26</v>
      </c>
      <c r="B91" s="32" t="s">
        <v>100</v>
      </c>
      <c r="C91" s="40" t="s">
        <v>28</v>
      </c>
      <c r="D91" s="40">
        <v>2.06</v>
      </c>
      <c r="E91" s="40"/>
      <c r="F91" s="40"/>
      <c r="G91" s="45"/>
      <c r="H91" s="45"/>
      <c r="I91" s="45"/>
      <c r="J91" s="45"/>
      <c r="K91" s="45"/>
      <c r="L91" s="45"/>
      <c r="M91" s="45"/>
      <c r="N91" s="45"/>
      <c r="O91" s="45"/>
    </row>
    <row r="92" spans="1:15" ht="12.75">
      <c r="A92" s="36"/>
      <c r="B92" s="33" t="s">
        <v>93</v>
      </c>
      <c r="C92" s="22" t="s">
        <v>28</v>
      </c>
      <c r="D92" s="22">
        <f>D91</f>
        <v>2.06</v>
      </c>
      <c r="E92" s="22"/>
      <c r="F92" s="22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36"/>
      <c r="B93" s="33" t="s">
        <v>94</v>
      </c>
      <c r="C93" s="22" t="s">
        <v>32</v>
      </c>
      <c r="D93" s="22">
        <v>1</v>
      </c>
      <c r="E93" s="22"/>
      <c r="F93" s="22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2.75">
      <c r="A94" s="36"/>
      <c r="B94" s="48" t="s">
        <v>95</v>
      </c>
      <c r="C94" s="22" t="s">
        <v>41</v>
      </c>
      <c r="D94" s="28">
        <v>10.24</v>
      </c>
      <c r="E94" s="22"/>
      <c r="F94" s="28"/>
      <c r="G94" s="24"/>
      <c r="H94" s="29"/>
      <c r="I94" s="24"/>
      <c r="J94" s="24"/>
      <c r="K94" s="30"/>
      <c r="L94" s="24"/>
      <c r="M94" s="24"/>
      <c r="N94" s="24"/>
      <c r="O94" s="24"/>
    </row>
    <row r="95" spans="1:15" ht="12.75">
      <c r="A95" s="36"/>
      <c r="B95" s="48" t="s">
        <v>51</v>
      </c>
      <c r="C95" s="22" t="s">
        <v>32</v>
      </c>
      <c r="D95" s="28">
        <v>20</v>
      </c>
      <c r="E95" s="22"/>
      <c r="F95" s="28"/>
      <c r="G95" s="24"/>
      <c r="H95" s="29"/>
      <c r="I95" s="24"/>
      <c r="J95" s="24"/>
      <c r="K95" s="30"/>
      <c r="L95" s="24"/>
      <c r="M95" s="24"/>
      <c r="N95" s="24"/>
      <c r="O95" s="24"/>
    </row>
    <row r="96" spans="1:15" ht="12.75">
      <c r="A96" s="36">
        <v>27</v>
      </c>
      <c r="B96" s="25" t="s">
        <v>101</v>
      </c>
      <c r="C96" s="22" t="s">
        <v>32</v>
      </c>
      <c r="D96" s="22">
        <v>4</v>
      </c>
      <c r="E96" s="22"/>
      <c r="F96" s="22"/>
      <c r="G96" s="24"/>
      <c r="H96" s="24"/>
      <c r="I96" s="24"/>
      <c r="J96" s="24"/>
      <c r="K96" s="30"/>
      <c r="L96" s="24"/>
      <c r="M96" s="24"/>
      <c r="N96" s="24"/>
      <c r="O96" s="24"/>
    </row>
    <row r="97" spans="1:15" ht="15">
      <c r="A97" s="36"/>
      <c r="B97" s="47" t="s">
        <v>102</v>
      </c>
      <c r="C97" s="22"/>
      <c r="D97" s="22"/>
      <c r="E97" s="22"/>
      <c r="F97" s="22"/>
      <c r="G97" s="24"/>
      <c r="H97" s="24"/>
      <c r="I97" s="24"/>
      <c r="J97" s="24"/>
      <c r="K97" s="30"/>
      <c r="L97" s="24"/>
      <c r="M97" s="24"/>
      <c r="N97" s="24"/>
      <c r="O97" s="24"/>
    </row>
    <row r="98" spans="1:15" ht="12.75">
      <c r="A98" s="36">
        <v>28</v>
      </c>
      <c r="B98" s="25" t="s">
        <v>103</v>
      </c>
      <c r="C98" s="22" t="s">
        <v>28</v>
      </c>
      <c r="D98" s="22">
        <v>278.38</v>
      </c>
      <c r="E98" s="22"/>
      <c r="F98" s="22"/>
      <c r="G98" s="24"/>
      <c r="H98" s="24"/>
      <c r="I98" s="24"/>
      <c r="J98" s="24"/>
      <c r="K98" s="30"/>
      <c r="L98" s="24"/>
      <c r="M98" s="24"/>
      <c r="N98" s="24"/>
      <c r="O98" s="24"/>
    </row>
    <row r="99" spans="1:15" ht="12.75">
      <c r="A99" s="36"/>
      <c r="B99" s="33" t="s">
        <v>104</v>
      </c>
      <c r="C99" s="22" t="s">
        <v>28</v>
      </c>
      <c r="D99" s="22">
        <v>20</v>
      </c>
      <c r="E99" s="22"/>
      <c r="F99" s="22"/>
      <c r="G99" s="24"/>
      <c r="H99" s="24"/>
      <c r="I99" s="24"/>
      <c r="J99" s="24"/>
      <c r="K99" s="30"/>
      <c r="L99" s="24"/>
      <c r="M99" s="24"/>
      <c r="N99" s="24"/>
      <c r="O99" s="24"/>
    </row>
    <row r="100" spans="1:15" ht="12.75">
      <c r="A100" s="36"/>
      <c r="B100" s="33" t="s">
        <v>50</v>
      </c>
      <c r="C100" s="22" t="s">
        <v>52</v>
      </c>
      <c r="D100" s="22">
        <v>4.55</v>
      </c>
      <c r="E100" s="22"/>
      <c r="F100" s="22"/>
      <c r="G100" s="24"/>
      <c r="H100" s="24"/>
      <c r="I100" s="24"/>
      <c r="J100" s="24"/>
      <c r="K100" s="30"/>
      <c r="L100" s="24"/>
      <c r="M100" s="24"/>
      <c r="N100" s="24"/>
      <c r="O100" s="24"/>
    </row>
    <row r="101" spans="1:15" ht="12.75">
      <c r="A101" s="36"/>
      <c r="B101" s="33" t="s">
        <v>51</v>
      </c>
      <c r="C101" s="22" t="s">
        <v>53</v>
      </c>
      <c r="D101" s="22">
        <f>D100*9</f>
        <v>40.95</v>
      </c>
      <c r="E101" s="22"/>
      <c r="F101" s="22"/>
      <c r="G101" s="24"/>
      <c r="H101" s="24"/>
      <c r="I101" s="24"/>
      <c r="J101" s="24"/>
      <c r="K101" s="30"/>
      <c r="L101" s="24"/>
      <c r="M101" s="24"/>
      <c r="N101" s="24"/>
      <c r="O101" s="24"/>
    </row>
    <row r="102" spans="1:15" ht="12.75">
      <c r="A102" s="36">
        <v>29</v>
      </c>
      <c r="B102" s="25" t="s">
        <v>107</v>
      </c>
      <c r="C102" s="22" t="s">
        <v>52</v>
      </c>
      <c r="D102" s="22">
        <v>2.77</v>
      </c>
      <c r="E102" s="22"/>
      <c r="F102" s="22"/>
      <c r="G102" s="24"/>
      <c r="H102" s="24"/>
      <c r="I102" s="24"/>
      <c r="J102" s="24"/>
      <c r="K102" s="30"/>
      <c r="L102" s="24"/>
      <c r="M102" s="24"/>
      <c r="N102" s="24"/>
      <c r="O102" s="24"/>
    </row>
    <row r="103" spans="1:15" ht="12.75">
      <c r="A103" s="36"/>
      <c r="B103" s="33" t="s">
        <v>104</v>
      </c>
      <c r="C103" s="22" t="s">
        <v>28</v>
      </c>
      <c r="D103" s="22">
        <v>10</v>
      </c>
      <c r="E103" s="22"/>
      <c r="F103" s="22"/>
      <c r="G103" s="24"/>
      <c r="H103" s="24"/>
      <c r="I103" s="24"/>
      <c r="J103" s="24"/>
      <c r="K103" s="30"/>
      <c r="L103" s="24"/>
      <c r="M103" s="24"/>
      <c r="N103" s="24"/>
      <c r="O103" s="24"/>
    </row>
    <row r="104" spans="1:15" ht="12.75">
      <c r="A104" s="36"/>
      <c r="B104" s="33" t="s">
        <v>50</v>
      </c>
      <c r="C104" s="22" t="s">
        <v>52</v>
      </c>
      <c r="D104" s="22">
        <f>D102*1.1</f>
        <v>3.05</v>
      </c>
      <c r="E104" s="22"/>
      <c r="F104" s="22"/>
      <c r="G104" s="24"/>
      <c r="H104" s="24"/>
      <c r="I104" s="24"/>
      <c r="J104" s="24"/>
      <c r="K104" s="30"/>
      <c r="L104" s="24"/>
      <c r="M104" s="24"/>
      <c r="N104" s="24"/>
      <c r="O104" s="24"/>
    </row>
    <row r="105" spans="1:15" ht="12.75">
      <c r="A105" s="36"/>
      <c r="B105" s="33" t="s">
        <v>51</v>
      </c>
      <c r="C105" s="22" t="s">
        <v>53</v>
      </c>
      <c r="D105" s="22">
        <f>D104*9</f>
        <v>27.45</v>
      </c>
      <c r="E105" s="22"/>
      <c r="F105" s="22"/>
      <c r="G105" s="24"/>
      <c r="H105" s="24"/>
      <c r="I105" s="24"/>
      <c r="J105" s="24"/>
      <c r="K105" s="30"/>
      <c r="L105" s="24"/>
      <c r="M105" s="24"/>
      <c r="N105" s="24"/>
      <c r="O105" s="24"/>
    </row>
    <row r="106" spans="1:15" ht="12.75">
      <c r="A106" s="36">
        <v>29</v>
      </c>
      <c r="B106" s="25" t="s">
        <v>55</v>
      </c>
      <c r="C106" s="22" t="s">
        <v>52</v>
      </c>
      <c r="D106" s="22">
        <f>D100+D102</f>
        <v>7.32</v>
      </c>
      <c r="E106" s="22"/>
      <c r="F106" s="22"/>
      <c r="G106" s="24"/>
      <c r="H106" s="24"/>
      <c r="I106" s="24"/>
      <c r="J106" s="24"/>
      <c r="K106" s="30"/>
      <c r="L106" s="24"/>
      <c r="M106" s="24"/>
      <c r="N106" s="24"/>
      <c r="O106" s="24"/>
    </row>
    <row r="107" spans="1:15" ht="12.75">
      <c r="A107" s="36"/>
      <c r="B107" s="33" t="s">
        <v>54</v>
      </c>
      <c r="C107" s="22" t="s">
        <v>53</v>
      </c>
      <c r="D107" s="22">
        <f>D106*5</f>
        <v>36.6</v>
      </c>
      <c r="E107" s="22"/>
      <c r="F107" s="22"/>
      <c r="G107" s="24"/>
      <c r="H107" s="24"/>
      <c r="I107" s="24"/>
      <c r="J107" s="24"/>
      <c r="K107" s="30"/>
      <c r="L107" s="24"/>
      <c r="M107" s="24"/>
      <c r="N107" s="24"/>
      <c r="O107" s="24"/>
    </row>
    <row r="108" spans="1:15" ht="12.75">
      <c r="A108" s="36">
        <v>30</v>
      </c>
      <c r="B108" s="25" t="s">
        <v>108</v>
      </c>
      <c r="C108" s="22" t="s">
        <v>28</v>
      </c>
      <c r="D108" s="22">
        <f>D98</f>
        <v>278.38</v>
      </c>
      <c r="E108" s="22"/>
      <c r="F108" s="22"/>
      <c r="G108" s="24"/>
      <c r="H108" s="24"/>
      <c r="I108" s="24"/>
      <c r="J108" s="24"/>
      <c r="K108" s="30"/>
      <c r="L108" s="24"/>
      <c r="M108" s="24"/>
      <c r="N108" s="24"/>
      <c r="O108" s="24"/>
    </row>
    <row r="109" spans="1:15" ht="12.75">
      <c r="A109" s="36"/>
      <c r="B109" s="33" t="s">
        <v>109</v>
      </c>
      <c r="C109" s="22" t="s">
        <v>28</v>
      </c>
      <c r="D109" s="22">
        <f>D108*1.05</f>
        <v>292.3</v>
      </c>
      <c r="E109" s="22"/>
      <c r="F109" s="22"/>
      <c r="G109" s="24"/>
      <c r="H109" s="24"/>
      <c r="I109" s="24"/>
      <c r="J109" s="24"/>
      <c r="K109" s="30"/>
      <c r="L109" s="24"/>
      <c r="M109" s="24"/>
      <c r="N109" s="24"/>
      <c r="O109" s="24"/>
    </row>
    <row r="110" spans="1:15" ht="12.75">
      <c r="A110" s="36">
        <v>31</v>
      </c>
      <c r="B110" s="25" t="s">
        <v>105</v>
      </c>
      <c r="C110" s="22" t="s">
        <v>28</v>
      </c>
      <c r="D110" s="22">
        <f>D98</f>
        <v>278.38</v>
      </c>
      <c r="E110" s="22"/>
      <c r="F110" s="22"/>
      <c r="G110" s="24"/>
      <c r="H110" s="24"/>
      <c r="I110" s="24"/>
      <c r="J110" s="24"/>
      <c r="K110" s="30"/>
      <c r="L110" s="24"/>
      <c r="M110" s="24"/>
      <c r="N110" s="24"/>
      <c r="O110" s="24"/>
    </row>
    <row r="111" spans="1:15" ht="12.75">
      <c r="A111" s="37"/>
      <c r="B111" s="33" t="s">
        <v>106</v>
      </c>
      <c r="C111" s="22" t="s">
        <v>28</v>
      </c>
      <c r="D111" s="22">
        <f>D110*1.05</f>
        <v>292.3</v>
      </c>
      <c r="E111" s="22"/>
      <c r="F111" s="22"/>
      <c r="G111" s="24"/>
      <c r="H111" s="24"/>
      <c r="I111" s="24"/>
      <c r="J111" s="24"/>
      <c r="K111" s="30"/>
      <c r="L111" s="24"/>
      <c r="M111" s="24"/>
      <c r="N111" s="24"/>
      <c r="O111" s="24"/>
    </row>
    <row r="112" spans="1:15" ht="12.75">
      <c r="A112" s="36">
        <v>32</v>
      </c>
      <c r="B112" s="25" t="s">
        <v>110</v>
      </c>
      <c r="C112" s="22" t="s">
        <v>28</v>
      </c>
      <c r="D112" s="22">
        <f>D108</f>
        <v>278.38</v>
      </c>
      <c r="E112" s="22"/>
      <c r="F112" s="22"/>
      <c r="G112" s="24"/>
      <c r="H112" s="24"/>
      <c r="I112" s="24"/>
      <c r="J112" s="24"/>
      <c r="K112" s="30"/>
      <c r="L112" s="24"/>
      <c r="M112" s="24"/>
      <c r="N112" s="24"/>
      <c r="O112" s="24"/>
    </row>
    <row r="113" spans="1:15" ht="12.75">
      <c r="A113" s="36"/>
      <c r="B113" s="33" t="s">
        <v>111</v>
      </c>
      <c r="C113" s="22" t="s">
        <v>28</v>
      </c>
      <c r="D113" s="22">
        <f>D112*1.05</f>
        <v>292.3</v>
      </c>
      <c r="E113" s="22"/>
      <c r="F113" s="22"/>
      <c r="G113" s="24"/>
      <c r="H113" s="24"/>
      <c r="I113" s="24"/>
      <c r="J113" s="24"/>
      <c r="K113" s="30"/>
      <c r="L113" s="24"/>
      <c r="M113" s="24"/>
      <c r="N113" s="24"/>
      <c r="O113" s="24"/>
    </row>
    <row r="114" spans="1:15" ht="12.75">
      <c r="A114" s="36"/>
      <c r="B114" s="33" t="s">
        <v>51</v>
      </c>
      <c r="C114" s="22" t="s">
        <v>32</v>
      </c>
      <c r="D114" s="36">
        <f>D112*6</f>
        <v>1670</v>
      </c>
      <c r="E114" s="22"/>
      <c r="F114" s="22"/>
      <c r="G114" s="24"/>
      <c r="H114" s="24"/>
      <c r="I114" s="24"/>
      <c r="J114" s="24"/>
      <c r="K114" s="30"/>
      <c r="L114" s="24"/>
      <c r="M114" s="24"/>
      <c r="N114" s="24"/>
      <c r="O114" s="24"/>
    </row>
    <row r="115" spans="1:15" ht="12.75">
      <c r="A115" s="36">
        <v>33</v>
      </c>
      <c r="B115" s="25" t="s">
        <v>112</v>
      </c>
      <c r="C115" s="22" t="s">
        <v>28</v>
      </c>
      <c r="D115" s="22">
        <f>D112</f>
        <v>278.38</v>
      </c>
      <c r="E115" s="22"/>
      <c r="F115" s="22"/>
      <c r="G115" s="24"/>
      <c r="H115" s="24"/>
      <c r="I115" s="24"/>
      <c r="J115" s="24"/>
      <c r="K115" s="30"/>
      <c r="L115" s="24"/>
      <c r="M115" s="24"/>
      <c r="N115" s="24"/>
      <c r="O115" s="24"/>
    </row>
    <row r="116" spans="1:15" ht="12.75">
      <c r="A116" s="36"/>
      <c r="B116" s="33" t="s">
        <v>113</v>
      </c>
      <c r="C116" s="22" t="s">
        <v>28</v>
      </c>
      <c r="D116" s="22">
        <f>D115*1.1</f>
        <v>306.22</v>
      </c>
      <c r="E116" s="22"/>
      <c r="F116" s="22"/>
      <c r="G116" s="24"/>
      <c r="H116" s="24"/>
      <c r="I116" s="24"/>
      <c r="J116" s="24"/>
      <c r="K116" s="30"/>
      <c r="L116" s="24"/>
      <c r="M116" s="24"/>
      <c r="N116" s="24"/>
      <c r="O116" s="24"/>
    </row>
    <row r="117" spans="1:15" ht="12.75">
      <c r="A117" s="36"/>
      <c r="B117" s="33" t="s">
        <v>119</v>
      </c>
      <c r="C117" s="22" t="s">
        <v>53</v>
      </c>
      <c r="D117" s="22">
        <f>D115*2.2</f>
        <v>612.44</v>
      </c>
      <c r="E117" s="22"/>
      <c r="F117" s="22"/>
      <c r="G117" s="24"/>
      <c r="H117" s="24"/>
      <c r="I117" s="24"/>
      <c r="J117" s="24"/>
      <c r="K117" s="30"/>
      <c r="L117" s="24"/>
      <c r="M117" s="24"/>
      <c r="N117" s="24"/>
      <c r="O117" s="24"/>
    </row>
    <row r="118" spans="1:15" ht="12.75">
      <c r="A118" s="36">
        <v>34</v>
      </c>
      <c r="B118" s="25" t="s">
        <v>114</v>
      </c>
      <c r="C118" s="22" t="s">
        <v>28</v>
      </c>
      <c r="D118" s="22">
        <f>D115</f>
        <v>278.38</v>
      </c>
      <c r="E118" s="22"/>
      <c r="F118" s="22"/>
      <c r="G118" s="24"/>
      <c r="H118" s="24"/>
      <c r="I118" s="24"/>
      <c r="J118" s="24"/>
      <c r="K118" s="30"/>
      <c r="L118" s="24"/>
      <c r="M118" s="24"/>
      <c r="N118" s="24"/>
      <c r="O118" s="24"/>
    </row>
    <row r="119" spans="1:15" ht="12.75">
      <c r="A119" s="36"/>
      <c r="B119" s="33" t="s">
        <v>115</v>
      </c>
      <c r="C119" s="22" t="s">
        <v>116</v>
      </c>
      <c r="D119" s="22">
        <v>4</v>
      </c>
      <c r="E119" s="22"/>
      <c r="F119" s="22"/>
      <c r="G119" s="24"/>
      <c r="H119" s="24"/>
      <c r="I119" s="24"/>
      <c r="J119" s="24"/>
      <c r="K119" s="30"/>
      <c r="L119" s="24"/>
      <c r="M119" s="24"/>
      <c r="N119" s="24"/>
      <c r="O119" s="24"/>
    </row>
    <row r="120" spans="1:15" ht="12.75">
      <c r="A120" s="36">
        <v>35</v>
      </c>
      <c r="B120" s="25" t="s">
        <v>117</v>
      </c>
      <c r="C120" s="22" t="s">
        <v>28</v>
      </c>
      <c r="D120" s="22">
        <f>D115</f>
        <v>278.38</v>
      </c>
      <c r="E120" s="22"/>
      <c r="F120" s="22"/>
      <c r="G120" s="24"/>
      <c r="H120" s="24"/>
      <c r="I120" s="24"/>
      <c r="J120" s="24"/>
      <c r="K120" s="30"/>
      <c r="L120" s="24"/>
      <c r="M120" s="24"/>
      <c r="N120" s="24"/>
      <c r="O120" s="24"/>
    </row>
    <row r="121" spans="1:15" ht="12.75">
      <c r="A121" s="37"/>
      <c r="B121" s="33" t="s">
        <v>118</v>
      </c>
      <c r="C121" s="22" t="s">
        <v>53</v>
      </c>
      <c r="D121" s="22">
        <f>D120*0.4</f>
        <v>111.35</v>
      </c>
      <c r="E121" s="22"/>
      <c r="F121" s="22"/>
      <c r="G121" s="24"/>
      <c r="H121" s="24"/>
      <c r="I121" s="24"/>
      <c r="J121" s="24"/>
      <c r="K121" s="30"/>
      <c r="L121" s="24"/>
      <c r="M121" s="24"/>
      <c r="N121" s="24"/>
      <c r="O121" s="24"/>
    </row>
    <row r="122" spans="1:15" ht="12.75">
      <c r="A122" s="36">
        <v>36</v>
      </c>
      <c r="B122" s="25" t="s">
        <v>120</v>
      </c>
      <c r="C122" s="22" t="s">
        <v>41</v>
      </c>
      <c r="D122" s="22">
        <v>71</v>
      </c>
      <c r="E122" s="22"/>
      <c r="F122" s="22"/>
      <c r="G122" s="24"/>
      <c r="H122" s="24"/>
      <c r="I122" s="24"/>
      <c r="J122" s="24"/>
      <c r="K122" s="30"/>
      <c r="L122" s="24"/>
      <c r="M122" s="24"/>
      <c r="N122" s="24"/>
      <c r="O122" s="24"/>
    </row>
    <row r="123" spans="1:15" ht="12.75">
      <c r="A123" s="36"/>
      <c r="B123" s="33" t="s">
        <v>121</v>
      </c>
      <c r="C123" s="22" t="s">
        <v>41</v>
      </c>
      <c r="D123" s="22">
        <f>D122*1.1</f>
        <v>78.1</v>
      </c>
      <c r="E123" s="22"/>
      <c r="F123" s="22"/>
      <c r="G123" s="24"/>
      <c r="H123" s="24"/>
      <c r="I123" s="24"/>
      <c r="J123" s="24"/>
      <c r="K123" s="30"/>
      <c r="L123" s="24"/>
      <c r="M123" s="24"/>
      <c r="N123" s="24"/>
      <c r="O123" s="24"/>
    </row>
    <row r="124" spans="1:15" ht="12.75">
      <c r="A124" s="36"/>
      <c r="B124" s="33" t="s">
        <v>51</v>
      </c>
      <c r="C124" s="22" t="s">
        <v>32</v>
      </c>
      <c r="D124" s="22">
        <f>D122*2</f>
        <v>142</v>
      </c>
      <c r="E124" s="22"/>
      <c r="F124" s="22"/>
      <c r="G124" s="24"/>
      <c r="H124" s="24"/>
      <c r="I124" s="24"/>
      <c r="J124" s="24"/>
      <c r="K124" s="30"/>
      <c r="L124" s="24"/>
      <c r="M124" s="24"/>
      <c r="N124" s="24"/>
      <c r="O124" s="24"/>
    </row>
    <row r="125" spans="1:15" ht="12.75">
      <c r="A125" s="36">
        <v>37</v>
      </c>
      <c r="B125" s="25" t="s">
        <v>122</v>
      </c>
      <c r="C125" s="22" t="s">
        <v>52</v>
      </c>
      <c r="D125" s="77">
        <v>1.2</v>
      </c>
      <c r="E125" s="22"/>
      <c r="F125" s="22"/>
      <c r="G125" s="24"/>
      <c r="H125" s="24"/>
      <c r="I125" s="24"/>
      <c r="J125" s="24"/>
      <c r="K125" s="30"/>
      <c r="L125" s="24"/>
      <c r="M125" s="24"/>
      <c r="N125" s="24"/>
      <c r="O125" s="24"/>
    </row>
    <row r="126" spans="1:15" ht="12.75">
      <c r="A126" s="36"/>
      <c r="B126" s="33" t="s">
        <v>50</v>
      </c>
      <c r="C126" s="22" t="s">
        <v>52</v>
      </c>
      <c r="D126" s="22">
        <f>D125*1.1</f>
        <v>1.32</v>
      </c>
      <c r="E126" s="22"/>
      <c r="F126" s="22"/>
      <c r="G126" s="24"/>
      <c r="H126" s="24"/>
      <c r="I126" s="24"/>
      <c r="J126" s="24"/>
      <c r="K126" s="30"/>
      <c r="L126" s="24"/>
      <c r="M126" s="24"/>
      <c r="N126" s="24"/>
      <c r="O126" s="24"/>
    </row>
    <row r="127" spans="1:15" ht="12.75">
      <c r="A127" s="36"/>
      <c r="B127" s="33" t="s">
        <v>51</v>
      </c>
      <c r="C127" s="22" t="s">
        <v>53</v>
      </c>
      <c r="D127" s="22">
        <f>D126*9</f>
        <v>11.88</v>
      </c>
      <c r="E127" s="22"/>
      <c r="F127" s="22"/>
      <c r="G127" s="24"/>
      <c r="H127" s="24"/>
      <c r="I127" s="24"/>
      <c r="J127" s="24"/>
      <c r="K127" s="30"/>
      <c r="L127" s="24"/>
      <c r="M127" s="24"/>
      <c r="N127" s="24"/>
      <c r="O127" s="24"/>
    </row>
    <row r="128" spans="1:15" ht="12.75">
      <c r="A128" s="36">
        <v>38</v>
      </c>
      <c r="B128" s="25" t="s">
        <v>123</v>
      </c>
      <c r="C128" s="22" t="s">
        <v>28</v>
      </c>
      <c r="D128" s="22">
        <v>31.26</v>
      </c>
      <c r="E128" s="22"/>
      <c r="F128" s="22"/>
      <c r="G128" s="24"/>
      <c r="H128" s="24"/>
      <c r="I128" s="24"/>
      <c r="J128" s="24"/>
      <c r="K128" s="30"/>
      <c r="L128" s="24"/>
      <c r="M128" s="24"/>
      <c r="N128" s="24"/>
      <c r="O128" s="24"/>
    </row>
    <row r="129" spans="1:15" ht="12.75">
      <c r="A129" s="36"/>
      <c r="B129" s="33" t="s">
        <v>111</v>
      </c>
      <c r="C129" s="22" t="s">
        <v>28</v>
      </c>
      <c r="D129" s="22">
        <f>D128*1.05</f>
        <v>32.82</v>
      </c>
      <c r="E129" s="22"/>
      <c r="F129" s="22"/>
      <c r="G129" s="24"/>
      <c r="H129" s="24"/>
      <c r="I129" s="24"/>
      <c r="J129" s="24"/>
      <c r="K129" s="30"/>
      <c r="L129" s="24"/>
      <c r="M129" s="24"/>
      <c r="N129" s="24"/>
      <c r="O129" s="24"/>
    </row>
    <row r="130" spans="1:15" ht="12.75">
      <c r="A130" s="36"/>
      <c r="B130" s="33" t="s">
        <v>51</v>
      </c>
      <c r="C130" s="22" t="s">
        <v>32</v>
      </c>
      <c r="D130" s="36">
        <f>D128*6</f>
        <v>188</v>
      </c>
      <c r="E130" s="22"/>
      <c r="F130" s="22"/>
      <c r="G130" s="24"/>
      <c r="H130" s="24"/>
      <c r="I130" s="24"/>
      <c r="J130" s="24"/>
      <c r="K130" s="30"/>
      <c r="L130" s="24"/>
      <c r="M130" s="24"/>
      <c r="N130" s="24"/>
      <c r="O130" s="24"/>
    </row>
    <row r="131" spans="1:15" ht="25.5">
      <c r="A131" s="41">
        <v>39</v>
      </c>
      <c r="B131" s="23" t="s">
        <v>124</v>
      </c>
      <c r="C131" s="40" t="s">
        <v>28</v>
      </c>
      <c r="D131" s="40">
        <f>D128</f>
        <v>31.26</v>
      </c>
      <c r="E131" s="40"/>
      <c r="F131" s="40"/>
      <c r="G131" s="45"/>
      <c r="H131" s="45"/>
      <c r="I131" s="45"/>
      <c r="J131" s="45"/>
      <c r="K131" s="53"/>
      <c r="L131" s="45"/>
      <c r="M131" s="45"/>
      <c r="N131" s="45"/>
      <c r="O131" s="45"/>
    </row>
    <row r="132" spans="1:15" ht="12.75">
      <c r="A132" s="36"/>
      <c r="B132" s="33" t="s">
        <v>113</v>
      </c>
      <c r="C132" s="22" t="s">
        <v>28</v>
      </c>
      <c r="D132" s="22">
        <f>D131*1.1</f>
        <v>34.39</v>
      </c>
      <c r="E132" s="22"/>
      <c r="F132" s="22"/>
      <c r="G132" s="24"/>
      <c r="H132" s="24"/>
      <c r="I132" s="24"/>
      <c r="J132" s="24"/>
      <c r="K132" s="30"/>
      <c r="L132" s="24"/>
      <c r="M132" s="24"/>
      <c r="N132" s="24"/>
      <c r="O132" s="24"/>
    </row>
    <row r="133" spans="1:15" ht="12.75">
      <c r="A133" s="36"/>
      <c r="B133" s="33" t="s">
        <v>119</v>
      </c>
      <c r="C133" s="22" t="s">
        <v>53</v>
      </c>
      <c r="D133" s="22">
        <f>D131*2.2</f>
        <v>68.77</v>
      </c>
      <c r="E133" s="22"/>
      <c r="F133" s="22"/>
      <c r="G133" s="24"/>
      <c r="H133" s="24"/>
      <c r="I133" s="24"/>
      <c r="J133" s="24"/>
      <c r="K133" s="30"/>
      <c r="L133" s="24"/>
      <c r="M133" s="24"/>
      <c r="N133" s="24"/>
      <c r="O133" s="24"/>
    </row>
    <row r="134" spans="1:15" ht="12.75">
      <c r="A134" s="36">
        <v>40</v>
      </c>
      <c r="B134" s="25" t="s">
        <v>125</v>
      </c>
      <c r="C134" s="22" t="s">
        <v>41</v>
      </c>
      <c r="D134" s="22">
        <v>100</v>
      </c>
      <c r="E134" s="22"/>
      <c r="F134" s="22"/>
      <c r="G134" s="24"/>
      <c r="H134" s="24"/>
      <c r="I134" s="24"/>
      <c r="J134" s="24"/>
      <c r="K134" s="30"/>
      <c r="L134" s="24"/>
      <c r="M134" s="24"/>
      <c r="N134" s="24"/>
      <c r="O134" s="24"/>
    </row>
    <row r="135" spans="1:15" ht="12.75">
      <c r="A135" s="36"/>
      <c r="B135" s="33" t="s">
        <v>126</v>
      </c>
      <c r="C135" s="22" t="s">
        <v>41</v>
      </c>
      <c r="D135" s="22">
        <f>D134</f>
        <v>100</v>
      </c>
      <c r="E135" s="22"/>
      <c r="F135" s="22"/>
      <c r="G135" s="24"/>
      <c r="H135" s="24"/>
      <c r="I135" s="24"/>
      <c r="J135" s="24"/>
      <c r="K135" s="30"/>
      <c r="L135" s="24"/>
      <c r="M135" s="24"/>
      <c r="N135" s="24"/>
      <c r="O135" s="24"/>
    </row>
    <row r="136" spans="1:15" ht="12.75">
      <c r="A136" s="36"/>
      <c r="B136" s="33" t="s">
        <v>51</v>
      </c>
      <c r="C136" s="22" t="s">
        <v>32</v>
      </c>
      <c r="D136" s="22">
        <f>D135*2</f>
        <v>200</v>
      </c>
      <c r="E136" s="22"/>
      <c r="F136" s="22"/>
      <c r="G136" s="24"/>
      <c r="H136" s="24"/>
      <c r="I136" s="24"/>
      <c r="J136" s="24"/>
      <c r="K136" s="30"/>
      <c r="L136" s="24"/>
      <c r="M136" s="24"/>
      <c r="N136" s="24"/>
      <c r="O136" s="24"/>
    </row>
    <row r="137" spans="1:15" ht="12.75">
      <c r="A137" s="36">
        <v>41</v>
      </c>
      <c r="B137" s="25" t="s">
        <v>114</v>
      </c>
      <c r="C137" s="22" t="s">
        <v>28</v>
      </c>
      <c r="D137" s="22">
        <f>D131</f>
        <v>31.26</v>
      </c>
      <c r="E137" s="22"/>
      <c r="F137" s="22"/>
      <c r="G137" s="24"/>
      <c r="H137" s="24"/>
      <c r="I137" s="24"/>
      <c r="J137" s="24"/>
      <c r="K137" s="30"/>
      <c r="L137" s="24"/>
      <c r="M137" s="24"/>
      <c r="N137" s="24"/>
      <c r="O137" s="24"/>
    </row>
    <row r="138" spans="1:15" ht="12.75">
      <c r="A138" s="36"/>
      <c r="B138" s="33" t="s">
        <v>115</v>
      </c>
      <c r="C138" s="22" t="s">
        <v>116</v>
      </c>
      <c r="D138" s="22">
        <v>0.4</v>
      </c>
      <c r="E138" s="22"/>
      <c r="F138" s="22"/>
      <c r="G138" s="24"/>
      <c r="H138" s="24"/>
      <c r="I138" s="24"/>
      <c r="J138" s="24"/>
      <c r="K138" s="30"/>
      <c r="L138" s="24"/>
      <c r="M138" s="24"/>
      <c r="N138" s="24"/>
      <c r="O138" s="24"/>
    </row>
    <row r="139" spans="1:15" ht="12.75">
      <c r="A139" s="36">
        <v>42</v>
      </c>
      <c r="B139" s="25" t="s">
        <v>117</v>
      </c>
      <c r="C139" s="22" t="s">
        <v>28</v>
      </c>
      <c r="D139" s="22">
        <f>D137</f>
        <v>31.26</v>
      </c>
      <c r="E139" s="22"/>
      <c r="F139" s="22"/>
      <c r="G139" s="24"/>
      <c r="H139" s="24"/>
      <c r="I139" s="24"/>
      <c r="J139" s="24"/>
      <c r="K139" s="30"/>
      <c r="L139" s="24"/>
      <c r="M139" s="24"/>
      <c r="N139" s="24"/>
      <c r="O139" s="24"/>
    </row>
    <row r="140" spans="1:15" ht="12.75">
      <c r="A140" s="36"/>
      <c r="B140" s="33" t="s">
        <v>118</v>
      </c>
      <c r="C140" s="22" t="s">
        <v>53</v>
      </c>
      <c r="D140" s="22">
        <f>D139*0.4</f>
        <v>12.5</v>
      </c>
      <c r="E140" s="22"/>
      <c r="F140" s="22"/>
      <c r="G140" s="24"/>
      <c r="H140" s="24"/>
      <c r="I140" s="24"/>
      <c r="J140" s="24"/>
      <c r="K140" s="30"/>
      <c r="L140" s="24"/>
      <c r="M140" s="24"/>
      <c r="N140" s="24"/>
      <c r="O140" s="24"/>
    </row>
    <row r="141" spans="1:15" ht="15.75">
      <c r="A141" s="36"/>
      <c r="B141" s="59" t="s">
        <v>128</v>
      </c>
      <c r="C141" s="22"/>
      <c r="D141" s="22"/>
      <c r="E141" s="22"/>
      <c r="F141" s="22"/>
      <c r="G141" s="24"/>
      <c r="H141" s="24"/>
      <c r="I141" s="24"/>
      <c r="J141" s="24"/>
      <c r="K141" s="30"/>
      <c r="L141" s="24"/>
      <c r="M141" s="24"/>
      <c r="N141" s="24"/>
      <c r="O141" s="24"/>
    </row>
    <row r="142" spans="1:15" ht="15">
      <c r="A142" s="36"/>
      <c r="B142" s="47" t="s">
        <v>49</v>
      </c>
      <c r="C142" s="22"/>
      <c r="D142" s="22"/>
      <c r="E142" s="22"/>
      <c r="F142" s="22"/>
      <c r="G142" s="24"/>
      <c r="H142" s="24"/>
      <c r="I142" s="24"/>
      <c r="J142" s="24"/>
      <c r="K142" s="30"/>
      <c r="L142" s="24"/>
      <c r="M142" s="24"/>
      <c r="N142" s="24"/>
      <c r="O142" s="24"/>
    </row>
    <row r="143" spans="1:15" ht="25.5">
      <c r="A143" s="41">
        <v>43</v>
      </c>
      <c r="B143" s="23" t="s">
        <v>61</v>
      </c>
      <c r="C143" s="40" t="s">
        <v>28</v>
      </c>
      <c r="D143" s="40">
        <v>16.63</v>
      </c>
      <c r="E143" s="40"/>
      <c r="F143" s="40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1:15" ht="12.75">
      <c r="A144" s="36"/>
      <c r="B144" s="49" t="s">
        <v>62</v>
      </c>
      <c r="C144" s="22" t="s">
        <v>53</v>
      </c>
      <c r="D144" s="22">
        <f>D143*0.4</f>
        <v>6.65</v>
      </c>
      <c r="E144" s="22"/>
      <c r="F144" s="22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12.75">
      <c r="A145" s="36"/>
      <c r="B145" s="49" t="s">
        <v>63</v>
      </c>
      <c r="C145" s="22" t="s">
        <v>53</v>
      </c>
      <c r="D145" s="22">
        <f>D143*0.8</f>
        <v>13.3</v>
      </c>
      <c r="E145" s="22"/>
      <c r="F145" s="22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12.75">
      <c r="A146" s="36"/>
      <c r="B146" s="33" t="s">
        <v>64</v>
      </c>
      <c r="C146" s="22" t="s">
        <v>41</v>
      </c>
      <c r="D146" s="22">
        <f>D143*0.05</f>
        <v>0.83</v>
      </c>
      <c r="E146" s="22"/>
      <c r="F146" s="22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ht="12.75">
      <c r="A147" s="36"/>
      <c r="B147" s="33" t="s">
        <v>65</v>
      </c>
      <c r="C147" s="22" t="s">
        <v>53</v>
      </c>
      <c r="D147" s="22">
        <f>D143*0.45</f>
        <v>7.48</v>
      </c>
      <c r="E147" s="22"/>
      <c r="F147" s="22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15">
      <c r="A148" s="36"/>
      <c r="B148" s="47" t="s">
        <v>73</v>
      </c>
      <c r="C148" s="22"/>
      <c r="D148" s="22"/>
      <c r="E148" s="22"/>
      <c r="F148" s="22"/>
      <c r="G148" s="24"/>
      <c r="H148" s="24"/>
      <c r="I148" s="24"/>
      <c r="J148" s="24"/>
      <c r="K148" s="30"/>
      <c r="L148" s="24"/>
      <c r="M148" s="24"/>
      <c r="N148" s="24"/>
      <c r="O148" s="24"/>
    </row>
    <row r="149" spans="1:15" ht="12.75">
      <c r="A149" s="36">
        <v>44</v>
      </c>
      <c r="B149" s="25" t="s">
        <v>129</v>
      </c>
      <c r="C149" s="22" t="s">
        <v>28</v>
      </c>
      <c r="D149" s="22">
        <v>34.97</v>
      </c>
      <c r="E149" s="40"/>
      <c r="F149" s="40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1:15" ht="12.75">
      <c r="A150" s="36"/>
      <c r="B150" s="49" t="s">
        <v>62</v>
      </c>
      <c r="C150" s="22" t="s">
        <v>53</v>
      </c>
      <c r="D150" s="22">
        <f>D149*0.4</f>
        <v>13.99</v>
      </c>
      <c r="E150" s="22"/>
      <c r="F150" s="22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2.75">
      <c r="A151" s="36"/>
      <c r="B151" s="49" t="s">
        <v>63</v>
      </c>
      <c r="C151" s="22" t="s">
        <v>53</v>
      </c>
      <c r="D151" s="22">
        <f>D149*0.8</f>
        <v>27.98</v>
      </c>
      <c r="E151" s="22"/>
      <c r="F151" s="22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2.75">
      <c r="A152" s="36"/>
      <c r="B152" s="33" t="s">
        <v>64</v>
      </c>
      <c r="C152" s="22" t="s">
        <v>41</v>
      </c>
      <c r="D152" s="22">
        <f>D149*0.05</f>
        <v>1.75</v>
      </c>
      <c r="E152" s="22"/>
      <c r="F152" s="22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2.75">
      <c r="A153" s="36"/>
      <c r="B153" s="33" t="s">
        <v>89</v>
      </c>
      <c r="C153" s="22" t="s">
        <v>53</v>
      </c>
      <c r="D153" s="22">
        <f>D149*0.45</f>
        <v>15.74</v>
      </c>
      <c r="E153" s="22"/>
      <c r="F153" s="22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5">
      <c r="A154" s="36"/>
      <c r="B154" s="55" t="s">
        <v>91</v>
      </c>
      <c r="C154" s="22"/>
      <c r="D154" s="22"/>
      <c r="E154" s="22"/>
      <c r="F154" s="22"/>
      <c r="G154" s="24"/>
      <c r="H154" s="24"/>
      <c r="I154" s="24"/>
      <c r="J154" s="24"/>
      <c r="K154" s="30"/>
      <c r="L154" s="24"/>
      <c r="M154" s="24"/>
      <c r="N154" s="24"/>
      <c r="O154" s="24"/>
    </row>
    <row r="155" spans="1:15" ht="12.75">
      <c r="A155" s="36">
        <v>45</v>
      </c>
      <c r="B155" s="32" t="s">
        <v>130</v>
      </c>
      <c r="C155" s="40" t="s">
        <v>28</v>
      </c>
      <c r="D155" s="40">
        <v>4.77</v>
      </c>
      <c r="E155" s="40"/>
      <c r="F155" s="40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ht="12.75">
      <c r="A156" s="36"/>
      <c r="B156" s="33" t="s">
        <v>93</v>
      </c>
      <c r="C156" s="22" t="s">
        <v>28</v>
      </c>
      <c r="D156" s="22">
        <f>D155</f>
        <v>4.77</v>
      </c>
      <c r="E156" s="22"/>
      <c r="F156" s="22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12.75">
      <c r="A157" s="36"/>
      <c r="B157" s="33" t="s">
        <v>94</v>
      </c>
      <c r="C157" s="22" t="s">
        <v>32</v>
      </c>
      <c r="D157" s="22">
        <v>2</v>
      </c>
      <c r="E157" s="22"/>
      <c r="F157" s="22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12.75">
      <c r="A158" s="36"/>
      <c r="B158" s="48" t="s">
        <v>95</v>
      </c>
      <c r="C158" s="22" t="s">
        <v>41</v>
      </c>
      <c r="D158" s="28">
        <v>10.24</v>
      </c>
      <c r="E158" s="22"/>
      <c r="F158" s="28"/>
      <c r="G158" s="24"/>
      <c r="H158" s="29"/>
      <c r="I158" s="24"/>
      <c r="J158" s="24"/>
      <c r="K158" s="30"/>
      <c r="L158" s="24"/>
      <c r="M158" s="24"/>
      <c r="N158" s="24"/>
      <c r="O158" s="24"/>
    </row>
    <row r="159" spans="1:15" ht="12.75">
      <c r="A159" s="36"/>
      <c r="B159" s="48" t="s">
        <v>51</v>
      </c>
      <c r="C159" s="22" t="s">
        <v>32</v>
      </c>
      <c r="D159" s="28">
        <v>20</v>
      </c>
      <c r="E159" s="22"/>
      <c r="F159" s="28"/>
      <c r="G159" s="24"/>
      <c r="H159" s="29"/>
      <c r="I159" s="24"/>
      <c r="J159" s="24"/>
      <c r="K159" s="30"/>
      <c r="L159" s="24"/>
      <c r="M159" s="24"/>
      <c r="N159" s="24"/>
      <c r="O159" s="24"/>
    </row>
    <row r="160" spans="1:15" ht="12.75">
      <c r="A160" s="36">
        <v>46</v>
      </c>
      <c r="B160" s="25" t="s">
        <v>101</v>
      </c>
      <c r="C160" s="22" t="s">
        <v>32</v>
      </c>
      <c r="D160" s="22">
        <v>2</v>
      </c>
      <c r="E160" s="22"/>
      <c r="F160" s="22"/>
      <c r="G160" s="24"/>
      <c r="H160" s="24"/>
      <c r="I160" s="24"/>
      <c r="J160" s="24"/>
      <c r="K160" s="30"/>
      <c r="L160" s="24"/>
      <c r="M160" s="24"/>
      <c r="N160" s="24"/>
      <c r="O160" s="24"/>
    </row>
    <row r="161" spans="1:15" ht="15">
      <c r="A161" s="36"/>
      <c r="B161" s="47" t="s">
        <v>102</v>
      </c>
      <c r="C161" s="22"/>
      <c r="D161" s="22"/>
      <c r="E161" s="22"/>
      <c r="F161" s="22"/>
      <c r="G161" s="24"/>
      <c r="H161" s="24"/>
      <c r="I161" s="24"/>
      <c r="J161" s="24"/>
      <c r="K161" s="30"/>
      <c r="L161" s="24"/>
      <c r="M161" s="24"/>
      <c r="N161" s="24"/>
      <c r="O161" s="24"/>
    </row>
    <row r="162" spans="1:15" ht="12.75">
      <c r="A162" s="36">
        <v>47</v>
      </c>
      <c r="B162" s="25" t="s">
        <v>153</v>
      </c>
      <c r="C162" s="22" t="s">
        <v>52</v>
      </c>
      <c r="D162" s="22">
        <v>0.86</v>
      </c>
      <c r="E162" s="22"/>
      <c r="F162" s="22"/>
      <c r="G162" s="24"/>
      <c r="H162" s="24"/>
      <c r="I162" s="24"/>
      <c r="J162" s="24"/>
      <c r="K162" s="30"/>
      <c r="L162" s="24"/>
      <c r="M162" s="24"/>
      <c r="N162" s="24"/>
      <c r="O162" s="24"/>
    </row>
    <row r="163" spans="1:15" ht="12.75">
      <c r="A163" s="36"/>
      <c r="B163" s="33" t="s">
        <v>154</v>
      </c>
      <c r="C163" s="22" t="s">
        <v>116</v>
      </c>
      <c r="D163" s="22">
        <v>1</v>
      </c>
      <c r="E163" s="22"/>
      <c r="F163" s="22"/>
      <c r="G163" s="24"/>
      <c r="H163" s="24"/>
      <c r="I163" s="24"/>
      <c r="J163" s="24"/>
      <c r="K163" s="30"/>
      <c r="L163" s="24"/>
      <c r="M163" s="24"/>
      <c r="N163" s="24"/>
      <c r="O163" s="24"/>
    </row>
    <row r="164" spans="1:15" ht="25.5">
      <c r="A164" s="41">
        <v>48</v>
      </c>
      <c r="B164" s="23" t="s">
        <v>131</v>
      </c>
      <c r="C164" s="40" t="s">
        <v>52</v>
      </c>
      <c r="D164" s="40">
        <v>0.65</v>
      </c>
      <c r="E164" s="40"/>
      <c r="F164" s="40"/>
      <c r="G164" s="45"/>
      <c r="H164" s="45"/>
      <c r="I164" s="45"/>
      <c r="J164" s="45"/>
      <c r="K164" s="53"/>
      <c r="L164" s="45"/>
      <c r="M164" s="45"/>
      <c r="N164" s="45"/>
      <c r="O164" s="45"/>
    </row>
    <row r="165" spans="1:15" ht="12.75">
      <c r="A165" s="36"/>
      <c r="B165" s="33" t="s">
        <v>50</v>
      </c>
      <c r="C165" s="22" t="s">
        <v>52</v>
      </c>
      <c r="D165" s="22">
        <v>0.1</v>
      </c>
      <c r="E165" s="22"/>
      <c r="F165" s="22"/>
      <c r="G165" s="24"/>
      <c r="H165" s="24"/>
      <c r="I165" s="24"/>
      <c r="J165" s="24"/>
      <c r="K165" s="30"/>
      <c r="L165" s="24"/>
      <c r="M165" s="24"/>
      <c r="N165" s="24"/>
      <c r="O165" s="24"/>
    </row>
    <row r="166" spans="1:15" ht="12.75">
      <c r="A166" s="36"/>
      <c r="B166" s="33" t="s">
        <v>51</v>
      </c>
      <c r="C166" s="22" t="s">
        <v>53</v>
      </c>
      <c r="D166" s="22">
        <f>D165*9</f>
        <v>0.9</v>
      </c>
      <c r="E166" s="22"/>
      <c r="F166" s="22"/>
      <c r="G166" s="24"/>
      <c r="H166" s="24"/>
      <c r="I166" s="24"/>
      <c r="J166" s="24"/>
      <c r="K166" s="30"/>
      <c r="L166" s="24"/>
      <c r="M166" s="24"/>
      <c r="N166" s="24"/>
      <c r="O166" s="24"/>
    </row>
    <row r="167" spans="1:15" ht="12.75">
      <c r="A167" s="36"/>
      <c r="B167" s="33" t="s">
        <v>132</v>
      </c>
      <c r="C167" s="22" t="s">
        <v>52</v>
      </c>
      <c r="D167" s="22">
        <f>D164*1.05</f>
        <v>0.68</v>
      </c>
      <c r="E167" s="22"/>
      <c r="F167" s="22"/>
      <c r="G167" s="24"/>
      <c r="H167" s="24"/>
      <c r="I167" s="24"/>
      <c r="J167" s="24"/>
      <c r="K167" s="30"/>
      <c r="L167" s="24"/>
      <c r="M167" s="24"/>
      <c r="N167" s="24"/>
      <c r="O167" s="24"/>
    </row>
    <row r="168" spans="1:15" ht="12.75">
      <c r="A168" s="36">
        <v>49</v>
      </c>
      <c r="B168" s="25" t="s">
        <v>133</v>
      </c>
      <c r="C168" s="22" t="s">
        <v>28</v>
      </c>
      <c r="D168" s="22">
        <v>16.63</v>
      </c>
      <c r="E168" s="22"/>
      <c r="F168" s="22"/>
      <c r="G168" s="24"/>
      <c r="H168" s="24"/>
      <c r="I168" s="24"/>
      <c r="J168" s="24"/>
      <c r="K168" s="30"/>
      <c r="L168" s="24"/>
      <c r="M168" s="24"/>
      <c r="N168" s="24"/>
      <c r="O168" s="24"/>
    </row>
    <row r="169" spans="1:15" ht="12.75">
      <c r="A169" s="36"/>
      <c r="B169" s="33" t="s">
        <v>134</v>
      </c>
      <c r="C169" s="22" t="s">
        <v>53</v>
      </c>
      <c r="D169" s="22">
        <f>D168*6.6</f>
        <v>109.76</v>
      </c>
      <c r="E169" s="22"/>
      <c r="F169" s="22"/>
      <c r="G169" s="24"/>
      <c r="H169" s="24"/>
      <c r="I169" s="24"/>
      <c r="J169" s="24"/>
      <c r="K169" s="30"/>
      <c r="L169" s="24"/>
      <c r="M169" s="24"/>
      <c r="N169" s="24"/>
      <c r="O169" s="24"/>
    </row>
    <row r="170" spans="1:15" ht="12.75">
      <c r="A170" s="36">
        <v>50</v>
      </c>
      <c r="B170" s="25" t="s">
        <v>135</v>
      </c>
      <c r="C170" s="22" t="s">
        <v>28</v>
      </c>
      <c r="D170" s="22">
        <v>16.63</v>
      </c>
      <c r="E170" s="22"/>
      <c r="F170" s="22"/>
      <c r="G170" s="24"/>
      <c r="H170" s="24"/>
      <c r="I170" s="24"/>
      <c r="J170" s="24"/>
      <c r="K170" s="30"/>
      <c r="L170" s="24"/>
      <c r="M170" s="24"/>
      <c r="N170" s="24"/>
      <c r="O170" s="24"/>
    </row>
    <row r="171" spans="1:15" ht="12.75">
      <c r="A171" s="36"/>
      <c r="B171" s="33" t="s">
        <v>136</v>
      </c>
      <c r="C171" s="22" t="s">
        <v>28</v>
      </c>
      <c r="D171" s="22">
        <f>D170*1.15</f>
        <v>19.12</v>
      </c>
      <c r="E171" s="22"/>
      <c r="F171" s="22"/>
      <c r="G171" s="24"/>
      <c r="H171" s="24"/>
      <c r="I171" s="24"/>
      <c r="J171" s="24"/>
      <c r="K171" s="30"/>
      <c r="L171" s="24"/>
      <c r="M171" s="24"/>
      <c r="N171" s="24"/>
      <c r="O171" s="24"/>
    </row>
    <row r="172" spans="1:15" ht="12.75">
      <c r="A172" s="36"/>
      <c r="B172" s="33" t="s">
        <v>119</v>
      </c>
      <c r="C172" s="22" t="s">
        <v>53</v>
      </c>
      <c r="D172" s="22">
        <f>D170*0.2</f>
        <v>3.33</v>
      </c>
      <c r="E172" s="22"/>
      <c r="F172" s="22"/>
      <c r="G172" s="24"/>
      <c r="H172" s="24"/>
      <c r="I172" s="24"/>
      <c r="J172" s="24"/>
      <c r="K172" s="30"/>
      <c r="L172" s="24"/>
      <c r="M172" s="24"/>
      <c r="N172" s="24"/>
      <c r="O172" s="24"/>
    </row>
    <row r="173" spans="1:15" ht="12.75">
      <c r="A173" s="36">
        <v>51</v>
      </c>
      <c r="B173" s="25" t="s">
        <v>137</v>
      </c>
      <c r="C173" s="22" t="s">
        <v>35</v>
      </c>
      <c r="D173" s="22">
        <v>1</v>
      </c>
      <c r="E173" s="22"/>
      <c r="F173" s="22"/>
      <c r="G173" s="24"/>
      <c r="H173" s="24"/>
      <c r="I173" s="24"/>
      <c r="J173" s="24"/>
      <c r="K173" s="30"/>
      <c r="L173" s="24"/>
      <c r="M173" s="24"/>
      <c r="N173" s="24"/>
      <c r="O173" s="24"/>
    </row>
    <row r="174" spans="1:15" ht="12.75">
      <c r="A174" s="104" t="s">
        <v>8</v>
      </c>
      <c r="B174" s="105"/>
      <c r="C174" s="105"/>
      <c r="D174" s="105"/>
      <c r="E174" s="105"/>
      <c r="F174" s="105"/>
      <c r="G174" s="105"/>
      <c r="H174" s="105"/>
      <c r="I174" s="105"/>
      <c r="J174" s="106"/>
      <c r="K174" s="58">
        <f>SUM(K14:K173)</f>
        <v>0</v>
      </c>
      <c r="L174" s="61">
        <f>SUM(L14:L173)</f>
        <v>0</v>
      </c>
      <c r="M174" s="61">
        <f>SUM(M15:M173)</f>
        <v>0</v>
      </c>
      <c r="N174" s="61">
        <f>SUM(N14:N173)</f>
        <v>0</v>
      </c>
      <c r="O174" s="61">
        <f>SUM(O14:O173)</f>
        <v>0</v>
      </c>
    </row>
    <row r="176" spans="13:17" ht="12.75">
      <c r="M176" s="31"/>
      <c r="O176" s="31"/>
      <c r="Q176" s="31"/>
    </row>
    <row r="177" spans="1:17" ht="12.75">
      <c r="A177" s="97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Q177" s="31"/>
    </row>
    <row r="178" spans="3:15" ht="12.75">
      <c r="C178" s="97"/>
      <c r="D178" s="97"/>
      <c r="E178" s="34"/>
      <c r="O178" s="31"/>
    </row>
  </sheetData>
  <sheetProtection/>
  <mergeCells count="12">
    <mergeCell ref="A2:N2"/>
    <mergeCell ref="A3:N3"/>
    <mergeCell ref="A6:O6"/>
    <mergeCell ref="A5:O5"/>
    <mergeCell ref="C178:D178"/>
    <mergeCell ref="A1:B1"/>
    <mergeCell ref="A177:O177"/>
    <mergeCell ref="L7:N7"/>
    <mergeCell ref="C1:G1"/>
    <mergeCell ref="F7:J7"/>
    <mergeCell ref="A4:M4"/>
    <mergeCell ref="A174:J174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6.140625" style="1" customWidth="1"/>
    <col min="2" max="2" width="30.57421875" style="1" customWidth="1"/>
    <col min="3" max="3" width="6.8515625" style="1" customWidth="1"/>
    <col min="4" max="4" width="7.140625" style="1" customWidth="1"/>
    <col min="5" max="5" width="8.00390625" style="1" customWidth="1"/>
    <col min="6" max="6" width="9.7109375" style="1" customWidth="1"/>
    <col min="7" max="7" width="8.28125" style="1" customWidth="1"/>
    <col min="8" max="8" width="7.7109375" style="1" customWidth="1"/>
    <col min="9" max="10" width="7.28125" style="1" customWidth="1"/>
    <col min="11" max="11" width="9.28125" style="1" customWidth="1"/>
    <col min="12" max="12" width="8.7109375" style="1" customWidth="1"/>
    <col min="13" max="13" width="7.57421875" style="1" customWidth="1"/>
    <col min="14" max="14" width="7.8515625" style="1" customWidth="1"/>
    <col min="15" max="15" width="8.421875" style="1" customWidth="1"/>
    <col min="16" max="16" width="9.7109375" style="1" bestFit="1" customWidth="1"/>
    <col min="17" max="16384" width="9.140625" style="1" customWidth="1"/>
  </cols>
  <sheetData>
    <row r="1" spans="1:7" ht="12.75">
      <c r="A1" s="98"/>
      <c r="B1" s="98"/>
      <c r="C1" s="102"/>
      <c r="D1" s="102"/>
      <c r="E1" s="102"/>
      <c r="F1" s="102"/>
      <c r="G1" s="102"/>
    </row>
    <row r="2" spans="1:14" ht="15.7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.75" customHeight="1">
      <c r="A3" s="91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.75" customHeight="1">
      <c r="A4" s="91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"/>
    </row>
    <row r="5" spans="1:15" ht="23.25" customHeight="1">
      <c r="A5" s="96" t="s">
        <v>155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23.25">
      <c r="A6" s="96" t="s">
        <v>150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8" customFormat="1" ht="12.75">
      <c r="A7" s="3"/>
      <c r="B7" s="4"/>
      <c r="C7" s="5"/>
      <c r="D7" s="3"/>
      <c r="E7" s="4"/>
      <c r="F7" s="103" t="s">
        <v>3</v>
      </c>
      <c r="G7" s="103"/>
      <c r="H7" s="103"/>
      <c r="I7" s="103"/>
      <c r="J7" s="103"/>
      <c r="K7" s="6"/>
      <c r="L7" s="100" t="s">
        <v>7</v>
      </c>
      <c r="M7" s="100"/>
      <c r="N7" s="101"/>
      <c r="O7" s="7" t="s">
        <v>6</v>
      </c>
    </row>
    <row r="8" spans="1:15" s="8" customFormat="1" ht="12.75">
      <c r="A8" s="9"/>
      <c r="B8" s="10"/>
      <c r="C8" s="11"/>
      <c r="D8" s="9"/>
      <c r="E8" s="12" t="s">
        <v>18</v>
      </c>
      <c r="F8" s="13" t="s">
        <v>11</v>
      </c>
      <c r="G8" s="13" t="s">
        <v>11</v>
      </c>
      <c r="H8" s="13" t="s">
        <v>4</v>
      </c>
      <c r="I8" s="13" t="s">
        <v>5</v>
      </c>
      <c r="J8" s="13" t="s">
        <v>6</v>
      </c>
      <c r="K8" s="14" t="s">
        <v>16</v>
      </c>
      <c r="L8" s="14" t="s">
        <v>11</v>
      </c>
      <c r="M8" s="14" t="s">
        <v>4</v>
      </c>
      <c r="N8" s="14" t="s">
        <v>5</v>
      </c>
      <c r="O8" s="15"/>
    </row>
    <row r="9" spans="1:15" s="8" customFormat="1" ht="12.75">
      <c r="A9" s="9" t="s">
        <v>0</v>
      </c>
      <c r="B9" s="10" t="s">
        <v>20</v>
      </c>
      <c r="C9" s="11" t="s">
        <v>1</v>
      </c>
      <c r="D9" s="9" t="s">
        <v>2</v>
      </c>
      <c r="E9" s="10" t="s">
        <v>19</v>
      </c>
      <c r="F9" s="14" t="s">
        <v>12</v>
      </c>
      <c r="G9" s="14" t="s">
        <v>15</v>
      </c>
      <c r="H9" s="14" t="s">
        <v>14</v>
      </c>
      <c r="I9" s="14" t="s">
        <v>14</v>
      </c>
      <c r="J9" s="14" t="s">
        <v>14</v>
      </c>
      <c r="K9" s="14" t="s">
        <v>17</v>
      </c>
      <c r="L9" s="14" t="s">
        <v>15</v>
      </c>
      <c r="M9" s="14" t="s">
        <v>14</v>
      </c>
      <c r="N9" s="14" t="s">
        <v>14</v>
      </c>
      <c r="O9" s="16" t="s">
        <v>14</v>
      </c>
    </row>
    <row r="10" spans="1:15" s="8" customFormat="1" ht="12.75">
      <c r="A10" s="16"/>
      <c r="B10" s="10"/>
      <c r="C10" s="14"/>
      <c r="D10" s="16"/>
      <c r="E10" s="10" t="s">
        <v>9</v>
      </c>
      <c r="F10" s="14" t="s">
        <v>13</v>
      </c>
      <c r="G10" s="14" t="s">
        <v>14</v>
      </c>
      <c r="H10" s="14"/>
      <c r="I10" s="14"/>
      <c r="J10" s="14"/>
      <c r="K10" s="14" t="s">
        <v>9</v>
      </c>
      <c r="L10" s="14" t="s">
        <v>14</v>
      </c>
      <c r="M10" s="14"/>
      <c r="N10" s="14"/>
      <c r="O10" s="16"/>
    </row>
    <row r="11" spans="1:15" s="8" customFormat="1" ht="12.75">
      <c r="A11" s="17"/>
      <c r="B11" s="18"/>
      <c r="C11" s="19"/>
      <c r="D11" s="17"/>
      <c r="E11" s="18"/>
      <c r="F11" s="19" t="s">
        <v>10</v>
      </c>
      <c r="G11" s="19"/>
      <c r="H11" s="19"/>
      <c r="I11" s="19"/>
      <c r="J11" s="19"/>
      <c r="K11" s="19"/>
      <c r="L11" s="19"/>
      <c r="M11" s="19"/>
      <c r="N11" s="19"/>
      <c r="O11" s="17"/>
    </row>
    <row r="12" spans="1:15" s="8" customFormat="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</row>
    <row r="13" spans="1:15" s="8" customFormat="1" ht="12.75">
      <c r="A13" s="78">
        <v>1</v>
      </c>
      <c r="B13" s="79" t="s">
        <v>156</v>
      </c>
      <c r="C13" s="78" t="s">
        <v>32</v>
      </c>
      <c r="D13" s="78">
        <v>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8" customFormat="1" ht="12.75">
      <c r="A14" s="78">
        <v>2</v>
      </c>
      <c r="B14" s="79" t="s">
        <v>157</v>
      </c>
      <c r="C14" s="78" t="s">
        <v>32</v>
      </c>
      <c r="D14" s="78">
        <v>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s="8" customFormat="1" ht="12.75">
      <c r="A15" s="78">
        <v>3</v>
      </c>
      <c r="B15" s="79" t="s">
        <v>158</v>
      </c>
      <c r="C15" s="78" t="s">
        <v>32</v>
      </c>
      <c r="D15" s="78">
        <v>20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s="8" customFormat="1" ht="12.75">
      <c r="A16" s="78">
        <v>4</v>
      </c>
      <c r="B16" s="79" t="s">
        <v>159</v>
      </c>
      <c r="C16" s="78" t="s">
        <v>32</v>
      </c>
      <c r="D16" s="78">
        <v>12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s="8" customFormat="1" ht="12.75">
      <c r="A17" s="78">
        <v>5</v>
      </c>
      <c r="B17" s="79" t="s">
        <v>160</v>
      </c>
      <c r="C17" s="78" t="s">
        <v>32</v>
      </c>
      <c r="D17" s="78">
        <v>12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s="8" customFormat="1" ht="12.75">
      <c r="A18" s="78">
        <v>6</v>
      </c>
      <c r="B18" s="79" t="s">
        <v>161</v>
      </c>
      <c r="C18" s="78" t="s">
        <v>41</v>
      </c>
      <c r="D18" s="78">
        <v>30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8" customFormat="1" ht="12.75">
      <c r="A19" s="78">
        <v>7</v>
      </c>
      <c r="B19" s="79" t="s">
        <v>162</v>
      </c>
      <c r="C19" s="78" t="s">
        <v>41</v>
      </c>
      <c r="D19" s="78">
        <v>40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s="8" customFormat="1" ht="12.75">
      <c r="A20" s="78">
        <v>8</v>
      </c>
      <c r="B20" s="79" t="s">
        <v>163</v>
      </c>
      <c r="C20" s="78" t="s">
        <v>41</v>
      </c>
      <c r="D20" s="78">
        <v>360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8" customFormat="1" ht="12.75">
      <c r="A21" s="78">
        <v>9</v>
      </c>
      <c r="B21" s="79" t="s">
        <v>164</v>
      </c>
      <c r="C21" s="78" t="s">
        <v>41</v>
      </c>
      <c r="D21" s="78">
        <v>480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8" customFormat="1" ht="12.75">
      <c r="A22" s="78">
        <v>10</v>
      </c>
      <c r="B22" s="81" t="s">
        <v>165</v>
      </c>
      <c r="C22" s="78" t="s">
        <v>41</v>
      </c>
      <c r="D22" s="78">
        <v>180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s="8" customFormat="1" ht="12.75">
      <c r="A23" s="78">
        <v>11</v>
      </c>
      <c r="B23" s="81" t="s">
        <v>166</v>
      </c>
      <c r="C23" s="78" t="s">
        <v>41</v>
      </c>
      <c r="D23" s="78">
        <v>100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s="8" customFormat="1" ht="12.75">
      <c r="A24" s="78">
        <v>12</v>
      </c>
      <c r="B24" s="79" t="s">
        <v>167</v>
      </c>
      <c r="C24" s="78" t="s">
        <v>32</v>
      </c>
      <c r="D24" s="78">
        <v>96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s="8" customFormat="1" ht="12.75">
      <c r="A25" s="78">
        <v>13</v>
      </c>
      <c r="B25" s="79" t="s">
        <v>168</v>
      </c>
      <c r="C25" s="78" t="s">
        <v>32</v>
      </c>
      <c r="D25" s="78">
        <v>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s="8" customFormat="1" ht="12.75">
      <c r="A26" s="78">
        <v>14</v>
      </c>
      <c r="B26" s="79" t="s">
        <v>169</v>
      </c>
      <c r="C26" s="78" t="s">
        <v>32</v>
      </c>
      <c r="D26" s="78">
        <v>10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s="8" customFormat="1" ht="12.75">
      <c r="A27" s="78">
        <v>15</v>
      </c>
      <c r="B27" s="79" t="s">
        <v>170</v>
      </c>
      <c r="C27" s="78" t="s">
        <v>32</v>
      </c>
      <c r="D27" s="78">
        <v>64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s="8" customFormat="1" ht="12.75">
      <c r="A28" s="78">
        <v>16</v>
      </c>
      <c r="B28" s="79" t="s">
        <v>171</v>
      </c>
      <c r="C28" s="78" t="s">
        <v>32</v>
      </c>
      <c r="D28" s="78">
        <v>12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s="8" customFormat="1" ht="12.75">
      <c r="A29" s="78">
        <v>17</v>
      </c>
      <c r="B29" s="79" t="s">
        <v>172</v>
      </c>
      <c r="C29" s="78" t="s">
        <v>32</v>
      </c>
      <c r="D29" s="78">
        <v>4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s="8" customFormat="1" ht="25.5">
      <c r="A30" s="83">
        <v>18</v>
      </c>
      <c r="B30" s="82" t="s">
        <v>173</v>
      </c>
      <c r="C30" s="83" t="s">
        <v>35</v>
      </c>
      <c r="D30" s="83">
        <v>1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7" ht="12.75">
      <c r="A31" s="104" t="s">
        <v>8</v>
      </c>
      <c r="B31" s="105"/>
      <c r="C31" s="105"/>
      <c r="D31" s="105"/>
      <c r="E31" s="105"/>
      <c r="F31" s="105"/>
      <c r="G31" s="105"/>
      <c r="H31" s="105"/>
      <c r="I31" s="105"/>
      <c r="J31" s="106"/>
      <c r="K31" s="43">
        <f>SUM(K13:K30)</f>
        <v>0</v>
      </c>
      <c r="L31" s="44">
        <f>SUM(L13:L30)</f>
        <v>0</v>
      </c>
      <c r="M31" s="44">
        <f>SUM(M13:M30)</f>
        <v>0</v>
      </c>
      <c r="N31" s="44">
        <f>SUM(N13:N30)</f>
        <v>0</v>
      </c>
      <c r="O31" s="44">
        <f>SUM(O13:O30)</f>
        <v>0</v>
      </c>
      <c r="Q31" s="31"/>
    </row>
    <row r="33" spans="13:15" ht="12.75">
      <c r="M33" s="31"/>
      <c r="O33" s="31"/>
    </row>
    <row r="34" spans="1:15" ht="12.75">
      <c r="A34" s="97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3:15" ht="12.75">
      <c r="C35" s="97"/>
      <c r="D35" s="97"/>
      <c r="E35" s="34"/>
      <c r="O35" s="31"/>
    </row>
  </sheetData>
  <sheetProtection/>
  <mergeCells count="12">
    <mergeCell ref="A6:O6"/>
    <mergeCell ref="F7:J7"/>
    <mergeCell ref="L7:N7"/>
    <mergeCell ref="A31:J31"/>
    <mergeCell ref="A34:O34"/>
    <mergeCell ref="C35:D35"/>
    <mergeCell ref="A1:B1"/>
    <mergeCell ref="C1:G1"/>
    <mergeCell ref="A2:N2"/>
    <mergeCell ref="A3:N3"/>
    <mergeCell ref="A4:M4"/>
    <mergeCell ref="A5:O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10.00390625" style="1" customWidth="1"/>
    <col min="4" max="4" width="8.7109375" style="1" customWidth="1"/>
    <col min="5" max="5" width="8.00390625" style="1" customWidth="1"/>
    <col min="6" max="6" width="9.7109375" style="1" customWidth="1"/>
    <col min="7" max="7" width="8.28125" style="1" customWidth="1"/>
    <col min="8" max="8" width="7.7109375" style="1" customWidth="1"/>
    <col min="9" max="10" width="7.28125" style="1" customWidth="1"/>
    <col min="11" max="11" width="9.28125" style="1" customWidth="1"/>
    <col min="12" max="12" width="8.7109375" style="1" customWidth="1"/>
    <col min="13" max="13" width="7.57421875" style="1" customWidth="1"/>
    <col min="14" max="14" width="7.8515625" style="1" customWidth="1"/>
    <col min="15" max="15" width="8.421875" style="1" customWidth="1"/>
    <col min="16" max="16" width="9.7109375" style="1" bestFit="1" customWidth="1"/>
    <col min="17" max="16384" width="9.140625" style="1" customWidth="1"/>
  </cols>
  <sheetData>
    <row r="1" spans="1:7" ht="12.75">
      <c r="A1" s="98"/>
      <c r="B1" s="98"/>
      <c r="C1" s="102"/>
      <c r="D1" s="102"/>
      <c r="E1" s="102"/>
      <c r="F1" s="102"/>
      <c r="G1" s="102"/>
    </row>
    <row r="2" spans="1:14" ht="15.7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.75" customHeight="1">
      <c r="A3" s="91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.75" customHeight="1">
      <c r="A4" s="91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"/>
    </row>
    <row r="5" spans="1:15" ht="23.25" customHeight="1">
      <c r="A5" s="96" t="s">
        <v>48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23.25">
      <c r="A6" s="96" t="s">
        <v>31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8" customFormat="1" ht="12.75">
      <c r="A7" s="3"/>
      <c r="B7" s="4"/>
      <c r="C7" s="5"/>
      <c r="D7" s="3"/>
      <c r="E7" s="4"/>
      <c r="F7" s="103" t="s">
        <v>3</v>
      </c>
      <c r="G7" s="103"/>
      <c r="H7" s="103"/>
      <c r="I7" s="103"/>
      <c r="J7" s="103"/>
      <c r="K7" s="6"/>
      <c r="L7" s="100" t="s">
        <v>7</v>
      </c>
      <c r="M7" s="100"/>
      <c r="N7" s="101"/>
      <c r="O7" s="7" t="s">
        <v>6</v>
      </c>
    </row>
    <row r="8" spans="1:15" s="8" customFormat="1" ht="12.75">
      <c r="A8" s="9"/>
      <c r="B8" s="10"/>
      <c r="C8" s="11"/>
      <c r="D8" s="9"/>
      <c r="E8" s="12" t="s">
        <v>18</v>
      </c>
      <c r="F8" s="13" t="s">
        <v>11</v>
      </c>
      <c r="G8" s="13" t="s">
        <v>11</v>
      </c>
      <c r="H8" s="13" t="s">
        <v>4</v>
      </c>
      <c r="I8" s="13" t="s">
        <v>5</v>
      </c>
      <c r="J8" s="13" t="s">
        <v>6</v>
      </c>
      <c r="K8" s="14" t="s">
        <v>16</v>
      </c>
      <c r="L8" s="14" t="s">
        <v>11</v>
      </c>
      <c r="M8" s="14" t="s">
        <v>4</v>
      </c>
      <c r="N8" s="14" t="s">
        <v>5</v>
      </c>
      <c r="O8" s="15"/>
    </row>
    <row r="9" spans="1:15" s="8" customFormat="1" ht="12.75">
      <c r="A9" s="9" t="s">
        <v>0</v>
      </c>
      <c r="B9" s="10" t="s">
        <v>20</v>
      </c>
      <c r="C9" s="11" t="s">
        <v>1</v>
      </c>
      <c r="D9" s="9" t="s">
        <v>2</v>
      </c>
      <c r="E9" s="10" t="s">
        <v>19</v>
      </c>
      <c r="F9" s="14" t="s">
        <v>12</v>
      </c>
      <c r="G9" s="14" t="s">
        <v>15</v>
      </c>
      <c r="H9" s="14" t="s">
        <v>14</v>
      </c>
      <c r="I9" s="14" t="s">
        <v>14</v>
      </c>
      <c r="J9" s="14" t="s">
        <v>14</v>
      </c>
      <c r="K9" s="14" t="s">
        <v>17</v>
      </c>
      <c r="L9" s="14" t="s">
        <v>15</v>
      </c>
      <c r="M9" s="14" t="s">
        <v>14</v>
      </c>
      <c r="N9" s="14" t="s">
        <v>14</v>
      </c>
      <c r="O9" s="16" t="s">
        <v>14</v>
      </c>
    </row>
    <row r="10" spans="1:15" s="8" customFormat="1" ht="12.75">
      <c r="A10" s="16"/>
      <c r="B10" s="10"/>
      <c r="C10" s="14"/>
      <c r="D10" s="16"/>
      <c r="E10" s="10" t="s">
        <v>9</v>
      </c>
      <c r="F10" s="14" t="s">
        <v>13</v>
      </c>
      <c r="G10" s="14" t="s">
        <v>14</v>
      </c>
      <c r="H10" s="14"/>
      <c r="I10" s="14"/>
      <c r="J10" s="14"/>
      <c r="K10" s="14" t="s">
        <v>9</v>
      </c>
      <c r="L10" s="14" t="s">
        <v>14</v>
      </c>
      <c r="M10" s="14"/>
      <c r="N10" s="14"/>
      <c r="O10" s="16"/>
    </row>
    <row r="11" spans="1:15" s="8" customFormat="1" ht="12.75">
      <c r="A11" s="17"/>
      <c r="B11" s="18"/>
      <c r="C11" s="19"/>
      <c r="D11" s="17"/>
      <c r="E11" s="18"/>
      <c r="F11" s="19" t="s">
        <v>10</v>
      </c>
      <c r="G11" s="19"/>
      <c r="H11" s="19"/>
      <c r="I11" s="19"/>
      <c r="J11" s="19"/>
      <c r="K11" s="19"/>
      <c r="L11" s="19"/>
      <c r="M11" s="19"/>
      <c r="N11" s="19"/>
      <c r="O11" s="17"/>
    </row>
    <row r="12" spans="1:15" s="8" customFormat="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</row>
    <row r="13" spans="1:15" ht="25.5">
      <c r="A13" s="38">
        <v>1</v>
      </c>
      <c r="B13" s="39" t="s">
        <v>33</v>
      </c>
      <c r="C13" s="38" t="s">
        <v>32</v>
      </c>
      <c r="D13" s="40">
        <v>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.75">
      <c r="A14" s="36">
        <v>2</v>
      </c>
      <c r="B14" s="23" t="s">
        <v>34</v>
      </c>
      <c r="C14" s="22" t="s">
        <v>35</v>
      </c>
      <c r="D14" s="22">
        <v>1</v>
      </c>
      <c r="E14" s="22"/>
      <c r="F14" s="22"/>
      <c r="G14" s="40"/>
      <c r="H14" s="22"/>
      <c r="I14" s="40"/>
      <c r="J14" s="40"/>
      <c r="K14" s="40"/>
      <c r="L14" s="40"/>
      <c r="M14" s="40"/>
      <c r="N14" s="40"/>
      <c r="O14" s="40"/>
    </row>
    <row r="15" spans="1:15" ht="12.75">
      <c r="A15" s="36">
        <v>3</v>
      </c>
      <c r="B15" s="25" t="s">
        <v>36</v>
      </c>
      <c r="C15" s="22" t="s">
        <v>32</v>
      </c>
      <c r="D15" s="22">
        <v>4</v>
      </c>
      <c r="E15" s="22"/>
      <c r="F15" s="22"/>
      <c r="G15" s="40"/>
      <c r="H15" s="22"/>
      <c r="I15" s="40"/>
      <c r="J15" s="40"/>
      <c r="K15" s="40"/>
      <c r="L15" s="40"/>
      <c r="M15" s="40"/>
      <c r="N15" s="40"/>
      <c r="O15" s="40"/>
    </row>
    <row r="16" spans="1:15" ht="25.5">
      <c r="A16" s="41">
        <v>4</v>
      </c>
      <c r="B16" s="23" t="s">
        <v>37</v>
      </c>
      <c r="C16" s="40" t="s">
        <v>32</v>
      </c>
      <c r="D16" s="40">
        <v>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36">
        <v>5</v>
      </c>
      <c r="B17" s="25" t="s">
        <v>38</v>
      </c>
      <c r="C17" s="22" t="s">
        <v>32</v>
      </c>
      <c r="D17" s="22">
        <v>1</v>
      </c>
      <c r="E17" s="22"/>
      <c r="F17" s="22"/>
      <c r="G17" s="40"/>
      <c r="H17" s="22"/>
      <c r="I17" s="40"/>
      <c r="J17" s="40"/>
      <c r="K17" s="40"/>
      <c r="L17" s="40"/>
      <c r="M17" s="40"/>
      <c r="N17" s="40"/>
      <c r="O17" s="40"/>
    </row>
    <row r="18" spans="1:15" ht="12.75">
      <c r="A18" s="36">
        <v>6</v>
      </c>
      <c r="B18" s="25" t="s">
        <v>39</v>
      </c>
      <c r="C18" s="22" t="s">
        <v>32</v>
      </c>
      <c r="D18" s="22">
        <v>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36">
        <v>7</v>
      </c>
      <c r="B19" s="26" t="s">
        <v>40</v>
      </c>
      <c r="C19" s="22" t="s">
        <v>41</v>
      </c>
      <c r="D19" s="22">
        <v>150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25.5">
      <c r="A20" s="41">
        <v>8</v>
      </c>
      <c r="B20" s="42" t="s">
        <v>42</v>
      </c>
      <c r="C20" s="40" t="s">
        <v>41</v>
      </c>
      <c r="D20" s="40">
        <v>20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5.5">
      <c r="A21" s="41">
        <v>9</v>
      </c>
      <c r="B21" s="23" t="s">
        <v>43</v>
      </c>
      <c r="C21" s="40" t="s">
        <v>41</v>
      </c>
      <c r="D21" s="40">
        <v>20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36">
        <v>10</v>
      </c>
      <c r="B22" s="25" t="s">
        <v>44</v>
      </c>
      <c r="C22" s="22" t="s">
        <v>32</v>
      </c>
      <c r="D22" s="22">
        <v>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36">
        <v>11</v>
      </c>
      <c r="B23" s="27" t="s">
        <v>45</v>
      </c>
      <c r="C23" s="22" t="s">
        <v>35</v>
      </c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6">
        <v>12</v>
      </c>
      <c r="B24" s="25" t="s">
        <v>46</v>
      </c>
      <c r="C24" s="22" t="s">
        <v>47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104" t="s">
        <v>8</v>
      </c>
      <c r="B25" s="105"/>
      <c r="C25" s="105"/>
      <c r="D25" s="105"/>
      <c r="E25" s="105"/>
      <c r="F25" s="105"/>
      <c r="G25" s="105"/>
      <c r="H25" s="105"/>
      <c r="I25" s="105"/>
      <c r="J25" s="106"/>
      <c r="K25" s="43">
        <f>SUM(K13:K24)</f>
        <v>0</v>
      </c>
      <c r="L25" s="44">
        <f>SUM(L13:L24)</f>
        <v>0</v>
      </c>
      <c r="M25" s="44">
        <f>SUM(M13:M24)</f>
        <v>0</v>
      </c>
      <c r="N25" s="44">
        <f>SUM(N13:N24)</f>
        <v>0</v>
      </c>
      <c r="O25" s="44">
        <f>SUM(O13:O24)</f>
        <v>0</v>
      </c>
    </row>
    <row r="27" spans="13:15" ht="12.75">
      <c r="M27" s="31"/>
      <c r="O27" s="31"/>
    </row>
    <row r="28" spans="1:15" ht="12.75">
      <c r="A28" s="97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3:15" ht="12.75">
      <c r="C29" s="97"/>
      <c r="D29" s="97"/>
      <c r="E29" s="34"/>
      <c r="O29" s="31"/>
    </row>
  </sheetData>
  <sheetProtection/>
  <mergeCells count="12">
    <mergeCell ref="C29:D29"/>
    <mergeCell ref="A28:O28"/>
    <mergeCell ref="A6:O6"/>
    <mergeCell ref="F7:J7"/>
    <mergeCell ref="L7:N7"/>
    <mergeCell ref="A25:J25"/>
    <mergeCell ref="A1:B1"/>
    <mergeCell ref="C1:G1"/>
    <mergeCell ref="A2:N2"/>
    <mergeCell ref="A3:N3"/>
    <mergeCell ref="A4:M4"/>
    <mergeCell ref="A5:O5"/>
  </mergeCells>
  <printOptions/>
  <pageMargins left="0.15748031496062992" right="0.1574803149606299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Astrida</dc:creator>
  <cp:keywords/>
  <dc:description/>
  <cp:lastModifiedBy>Karina Borisova</cp:lastModifiedBy>
  <cp:lastPrinted>2012-03-21T13:53:17Z</cp:lastPrinted>
  <dcterms:created xsi:type="dcterms:W3CDTF">2008-02-13T13:47:03Z</dcterms:created>
  <dcterms:modified xsi:type="dcterms:W3CDTF">2012-09-11T10:59:27Z</dcterms:modified>
  <cp:category/>
  <cp:version/>
  <cp:contentType/>
  <cp:contentStatus/>
</cp:coreProperties>
</file>