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" yWindow="45" windowWidth="11220" windowHeight="9960" tabRatio="913" activeTab="3"/>
  </bookViews>
  <sheets>
    <sheet name="Pasūtītāja koptāme" sheetId="71" r:id="rId1"/>
    <sheet name="Būvnieka koptāme" sheetId="24" r:id="rId2"/>
    <sheet name="Kopsavilkums" sheetId="25" r:id="rId3"/>
    <sheet name="LT-1; SagPilseta" sheetId="70" r:id="rId4"/>
    <sheet name="LT-2; IzbPilseta" sheetId="72" r:id="rId5"/>
    <sheet name="LT-3;SagDarbiLaukuTer" sheetId="75" r:id="rId6"/>
    <sheet name="LT-4; IzbuveLau,kuTerit" sheetId="76" r:id="rId7"/>
  </sheets>
  <definedNames>
    <definedName name="_xlnm.Print_Area" localSheetId="2">Kopsavilkums!$A$1:$H$36</definedName>
    <definedName name="_xlnm.Print_Area" localSheetId="3">'LT-1; SagPilseta'!$A$2:$O$60</definedName>
    <definedName name="_xlnm.Print_Area" localSheetId="4">'LT-2; IzbPilseta'!$A$2:$O$62</definedName>
    <definedName name="_xlnm.Print_Area" localSheetId="5">'LT-3;SagDarbiLaukuTer'!$A$2:$O$55</definedName>
    <definedName name="_xlnm.Print_Area" localSheetId="6">'LT-4; IzbuveLau,kuTerit'!$A$2:$O$45</definedName>
    <definedName name="_xlnm.Print_Titles" localSheetId="2">Kopsavilkums!$16:$20</definedName>
    <definedName name="_xlnm.Print_Titles" localSheetId="3">'LT-1; SagPilseta'!$8:$10</definedName>
    <definedName name="_xlnm.Print_Titles" localSheetId="4">'LT-2; IzbPilseta'!$9:$11</definedName>
    <definedName name="_xlnm.Print_Titles" localSheetId="5">'LT-3;SagDarbiLaukuTer'!$9:$11</definedName>
  </definedNames>
  <calcPr calcId="125725"/>
</workbook>
</file>

<file path=xl/calcChain.xml><?xml version="1.0" encoding="utf-8"?>
<calcChain xmlns="http://schemas.openxmlformats.org/spreadsheetml/2006/main">
  <c r="D27" i="75"/>
  <c r="M36" i="70"/>
  <c r="M35"/>
  <c r="D26"/>
  <c r="M36" i="72"/>
  <c r="K36"/>
  <c r="L33"/>
  <c r="K33"/>
  <c r="N33"/>
  <c r="L32"/>
  <c r="K32"/>
  <c r="N32"/>
  <c r="M31"/>
  <c r="L31"/>
  <c r="K31"/>
  <c r="N31"/>
  <c r="J31"/>
  <c r="M30"/>
  <c r="K30"/>
  <c r="M35"/>
  <c r="K35"/>
  <c r="M29" i="76"/>
  <c r="K29"/>
  <c r="N29"/>
  <c r="L29"/>
  <c r="M28"/>
  <c r="K28"/>
  <c r="M27"/>
  <c r="L27"/>
  <c r="K27"/>
  <c r="N27"/>
  <c r="M26"/>
  <c r="L26"/>
  <c r="K26"/>
  <c r="N26"/>
  <c r="M25"/>
  <c r="L25"/>
  <c r="K25"/>
  <c r="N25"/>
  <c r="M24"/>
  <c r="L24"/>
  <c r="K24"/>
  <c r="N24"/>
  <c r="M23"/>
  <c r="L23"/>
  <c r="K23"/>
  <c r="N23"/>
  <c r="M22"/>
  <c r="K22"/>
  <c r="M20"/>
  <c r="K20"/>
  <c r="M18"/>
  <c r="K18"/>
  <c r="L18"/>
  <c r="M17"/>
  <c r="K17"/>
  <c r="M16"/>
  <c r="K16"/>
  <c r="M13"/>
  <c r="K13"/>
  <c r="M14"/>
  <c r="K14"/>
  <c r="M37" i="75"/>
  <c r="K37"/>
  <c r="M35"/>
  <c r="K35"/>
  <c r="M34"/>
  <c r="K34"/>
  <c r="M32"/>
  <c r="K32"/>
  <c r="L32"/>
  <c r="M31"/>
  <c r="K31"/>
  <c r="M30"/>
  <c r="K30"/>
  <c r="M29"/>
  <c r="K29"/>
  <c r="M28"/>
  <c r="K28"/>
  <c r="N28"/>
  <c r="M27"/>
  <c r="K27"/>
  <c r="M25"/>
  <c r="K25"/>
  <c r="M24"/>
  <c r="K24"/>
  <c r="L24"/>
  <c r="M23"/>
  <c r="K23"/>
  <c r="L23"/>
  <c r="M21"/>
  <c r="K21"/>
  <c r="M20"/>
  <c r="K20"/>
  <c r="M18"/>
  <c r="K18"/>
  <c r="M19"/>
  <c r="K19"/>
  <c r="M16"/>
  <c r="K16"/>
  <c r="M15"/>
  <c r="K15"/>
  <c r="N15"/>
  <c r="M44" i="72"/>
  <c r="K44"/>
  <c r="M42"/>
  <c r="K42"/>
  <c r="L42"/>
  <c r="M41"/>
  <c r="K41"/>
  <c r="M43"/>
  <c r="L43"/>
  <c r="K43"/>
  <c r="N43"/>
  <c r="J39"/>
  <c r="L39"/>
  <c r="K39"/>
  <c r="N39"/>
  <c r="M39"/>
  <c r="M38"/>
  <c r="K38"/>
  <c r="M37"/>
  <c r="K37"/>
  <c r="M29"/>
  <c r="K29"/>
  <c r="M28"/>
  <c r="K28"/>
  <c r="M27"/>
  <c r="K27"/>
  <c r="M25"/>
  <c r="K25"/>
  <c r="M24"/>
  <c r="K24"/>
  <c r="L24"/>
  <c r="M39" i="70"/>
  <c r="K39"/>
  <c r="M16"/>
  <c r="K16"/>
  <c r="M22" i="72"/>
  <c r="K22"/>
  <c r="L22"/>
  <c r="M21"/>
  <c r="K21"/>
  <c r="M19"/>
  <c r="K19"/>
  <c r="L19"/>
  <c r="M18"/>
  <c r="K18"/>
  <c r="M16"/>
  <c r="K16"/>
  <c r="L17"/>
  <c r="K17"/>
  <c r="M17"/>
  <c r="M15"/>
  <c r="K15"/>
  <c r="K13"/>
  <c r="M42" i="70"/>
  <c r="K42"/>
  <c r="M40"/>
  <c r="L40"/>
  <c r="K40"/>
  <c r="N40"/>
  <c r="M38"/>
  <c r="K38"/>
  <c r="K34"/>
  <c r="M34"/>
  <c r="M33"/>
  <c r="K33"/>
  <c r="L33"/>
  <c r="M32"/>
  <c r="K32"/>
  <c r="L32"/>
  <c r="M31"/>
  <c r="K31"/>
  <c r="M30"/>
  <c r="K30"/>
  <c r="M29"/>
  <c r="K29"/>
  <c r="M28"/>
  <c r="K28"/>
  <c r="M27"/>
  <c r="K27"/>
  <c r="M26"/>
  <c r="K26"/>
  <c r="M24"/>
  <c r="K24"/>
  <c r="M23"/>
  <c r="K23"/>
  <c r="L23"/>
  <c r="M22"/>
  <c r="K22"/>
  <c r="M20"/>
  <c r="K20"/>
  <c r="M19"/>
  <c r="K19"/>
  <c r="M18"/>
  <c r="K18"/>
  <c r="M17"/>
  <c r="K17"/>
  <c r="O39" i="72" l="1"/>
  <c r="J32"/>
  <c r="J33"/>
  <c r="L36"/>
  <c r="N36"/>
  <c r="M33"/>
  <c r="O33" s="1"/>
  <c r="M32"/>
  <c r="O32" s="1"/>
  <c r="O31"/>
  <c r="L30"/>
  <c r="N30"/>
  <c r="L35"/>
  <c r="N35"/>
  <c r="O24" i="76"/>
  <c r="O25"/>
  <c r="O29"/>
  <c r="J29"/>
  <c r="L28"/>
  <c r="N28"/>
  <c r="O27"/>
  <c r="J27"/>
  <c r="O26"/>
  <c r="J26"/>
  <c r="J25"/>
  <c r="J24"/>
  <c r="O23"/>
  <c r="J23"/>
  <c r="L22"/>
  <c r="N22"/>
  <c r="L20"/>
  <c r="N20"/>
  <c r="N18"/>
  <c r="O18" s="1"/>
  <c r="L17"/>
  <c r="N17"/>
  <c r="L16"/>
  <c r="N16"/>
  <c r="L13"/>
  <c r="N13"/>
  <c r="L14"/>
  <c r="N14"/>
  <c r="L37" i="75"/>
  <c r="N37"/>
  <c r="L35"/>
  <c r="N35"/>
  <c r="L34"/>
  <c r="N34"/>
  <c r="N32"/>
  <c r="O32" s="1"/>
  <c r="L31"/>
  <c r="N31"/>
  <c r="L30"/>
  <c r="N30"/>
  <c r="L29"/>
  <c r="N29"/>
  <c r="J28"/>
  <c r="L28"/>
  <c r="O28" s="1"/>
  <c r="L27"/>
  <c r="N27"/>
  <c r="L25"/>
  <c r="N25"/>
  <c r="N23"/>
  <c r="O23" s="1"/>
  <c r="N24"/>
  <c r="O24" s="1"/>
  <c r="J23"/>
  <c r="J24"/>
  <c r="L21"/>
  <c r="N21"/>
  <c r="L20"/>
  <c r="N20"/>
  <c r="L18"/>
  <c r="N18"/>
  <c r="L19"/>
  <c r="N19"/>
  <c r="L16"/>
  <c r="N16"/>
  <c r="J15"/>
  <c r="L15"/>
  <c r="O15" s="1"/>
  <c r="L15" i="72"/>
  <c r="N15"/>
  <c r="N13"/>
  <c r="L13"/>
  <c r="N22"/>
  <c r="O22" s="1"/>
  <c r="N19"/>
  <c r="N24"/>
  <c r="O24" s="1"/>
  <c r="N42"/>
  <c r="O42" s="1"/>
  <c r="L44"/>
  <c r="N44"/>
  <c r="L41"/>
  <c r="N41"/>
  <c r="O43"/>
  <c r="J43"/>
  <c r="L38"/>
  <c r="N38"/>
  <c r="L37"/>
  <c r="N37"/>
  <c r="L29"/>
  <c r="N29"/>
  <c r="L28"/>
  <c r="N28"/>
  <c r="L27"/>
  <c r="N27"/>
  <c r="L25"/>
  <c r="N25"/>
  <c r="J24"/>
  <c r="L39" i="70"/>
  <c r="N39"/>
  <c r="L16"/>
  <c r="N16"/>
  <c r="L21" i="72"/>
  <c r="N21"/>
  <c r="O19"/>
  <c r="L18"/>
  <c r="N18"/>
  <c r="N17"/>
  <c r="O17" s="1"/>
  <c r="L16"/>
  <c r="N16"/>
  <c r="O15"/>
  <c r="J13"/>
  <c r="J17"/>
  <c r="M13"/>
  <c r="N23" i="70"/>
  <c r="L42"/>
  <c r="N42"/>
  <c r="O40"/>
  <c r="J40"/>
  <c r="L38"/>
  <c r="N38"/>
  <c r="L34"/>
  <c r="N34"/>
  <c r="N33"/>
  <c r="O33" s="1"/>
  <c r="N32"/>
  <c r="O32" s="1"/>
  <c r="L31"/>
  <c r="N31"/>
  <c r="L30"/>
  <c r="J30"/>
  <c r="N30"/>
  <c r="L29"/>
  <c r="N29"/>
  <c r="L28"/>
  <c r="J28"/>
  <c r="N28"/>
  <c r="L27"/>
  <c r="N27"/>
  <c r="L26"/>
  <c r="N26"/>
  <c r="L24"/>
  <c r="N24"/>
  <c r="O23"/>
  <c r="J23"/>
  <c r="L22"/>
  <c r="N22"/>
  <c r="L20"/>
  <c r="N20"/>
  <c r="L19"/>
  <c r="N19"/>
  <c r="L18"/>
  <c r="N18"/>
  <c r="L17"/>
  <c r="J17"/>
  <c r="N17"/>
  <c r="J19" i="72" l="1"/>
  <c r="J42"/>
  <c r="J20" i="76"/>
  <c r="J17"/>
  <c r="O36" i="72"/>
  <c r="J36"/>
  <c r="O30"/>
  <c r="J30"/>
  <c r="J16" i="70"/>
  <c r="J18" i="75"/>
  <c r="J14" i="76"/>
  <c r="O35" i="72"/>
  <c r="J35"/>
  <c r="J16" i="76"/>
  <c r="J13"/>
  <c r="J28"/>
  <c r="O28"/>
  <c r="O22"/>
  <c r="J22"/>
  <c r="O20"/>
  <c r="J18"/>
  <c r="O17"/>
  <c r="O16"/>
  <c r="O13"/>
  <c r="O14"/>
  <c r="O13" i="72"/>
  <c r="J15"/>
  <c r="J19" i="75"/>
  <c r="O37"/>
  <c r="J37"/>
  <c r="O35"/>
  <c r="J35"/>
  <c r="O34"/>
  <c r="J34"/>
  <c r="J32"/>
  <c r="O31"/>
  <c r="J31"/>
  <c r="O30"/>
  <c r="J30"/>
  <c r="O29"/>
  <c r="J29"/>
  <c r="O27"/>
  <c r="J27"/>
  <c r="O25"/>
  <c r="J25"/>
  <c r="O21"/>
  <c r="J21"/>
  <c r="O20"/>
  <c r="J20"/>
  <c r="O18"/>
  <c r="O19"/>
  <c r="O16"/>
  <c r="J16"/>
  <c r="J21" i="72"/>
  <c r="O44"/>
  <c r="J44"/>
  <c r="O41"/>
  <c r="J41"/>
  <c r="J37"/>
  <c r="O38"/>
  <c r="J38"/>
  <c r="O37"/>
  <c r="O29"/>
  <c r="J29"/>
  <c r="O28"/>
  <c r="J28"/>
  <c r="O27"/>
  <c r="J27"/>
  <c r="O25"/>
  <c r="J25"/>
  <c r="O39" i="70"/>
  <c r="J39"/>
  <c r="O16"/>
  <c r="J22" i="72"/>
  <c r="O21"/>
  <c r="O18"/>
  <c r="J18"/>
  <c r="O16"/>
  <c r="J16"/>
  <c r="J38" i="70"/>
  <c r="O42"/>
  <c r="J42"/>
  <c r="O38"/>
  <c r="O34"/>
  <c r="J34"/>
  <c r="J33"/>
  <c r="J32"/>
  <c r="O31"/>
  <c r="J31"/>
  <c r="O30"/>
  <c r="O29"/>
  <c r="J29"/>
  <c r="O28"/>
  <c r="J27"/>
  <c r="O27"/>
  <c r="O26"/>
  <c r="J26"/>
  <c r="O24"/>
  <c r="J24"/>
  <c r="O22"/>
  <c r="J22"/>
  <c r="O20"/>
  <c r="J20"/>
  <c r="J19"/>
  <c r="O19"/>
  <c r="O18"/>
  <c r="J18"/>
  <c r="O17"/>
  <c r="M12" i="76" l="1"/>
  <c r="K12"/>
  <c r="M14" i="75"/>
  <c r="K14"/>
  <c r="L14" l="1"/>
  <c r="N14"/>
  <c r="L12" i="76"/>
  <c r="N12"/>
  <c r="J14" i="75" l="1"/>
  <c r="O14"/>
  <c r="O12" i="76"/>
  <c r="J12"/>
  <c r="K14" i="70" l="1"/>
  <c r="L14"/>
  <c r="M14"/>
  <c r="K15"/>
  <c r="J14"/>
  <c r="C11" i="24"/>
  <c r="C12"/>
  <c r="C10"/>
  <c r="C7" i="25"/>
  <c r="C8"/>
  <c r="C6"/>
  <c r="B6" i="76"/>
  <c r="B7"/>
  <c r="B5"/>
  <c r="B4"/>
  <c r="J7"/>
  <c r="J8" i="72"/>
  <c r="J8" i="75"/>
  <c r="B57" i="70"/>
  <c r="B59"/>
  <c r="B60"/>
  <c r="N14" l="1"/>
  <c r="O14" s="1"/>
  <c r="M15" l="1"/>
  <c r="C24" i="25"/>
  <c r="B24"/>
  <c r="C23"/>
  <c r="B23"/>
  <c r="K31" i="76" l="1"/>
  <c r="B46"/>
  <c r="B45"/>
  <c r="B44"/>
  <c r="K33" l="1"/>
  <c r="H24" i="25" s="1"/>
  <c r="M31" i="76" l="1"/>
  <c r="O31" l="1"/>
  <c r="M33"/>
  <c r="F24" i="25" s="1"/>
  <c r="O32" i="76"/>
  <c r="B55" i="75" l="1"/>
  <c r="B54"/>
  <c r="B52"/>
  <c r="O39" l="1"/>
  <c r="M39"/>
  <c r="K39"/>
  <c r="K41" s="1"/>
  <c r="H23" i="25" s="1"/>
  <c r="N39" i="75"/>
  <c r="N41" s="1"/>
  <c r="G23" i="25" s="1"/>
  <c r="M41" i="75" l="1"/>
  <c r="F23" i="25" s="1"/>
  <c r="O40" i="75"/>
  <c r="L39"/>
  <c r="L41" s="1"/>
  <c r="E23" i="25" s="1"/>
  <c r="O41" i="75" l="1"/>
  <c r="J7" s="1"/>
  <c r="D23" i="25" s="1"/>
  <c r="B5" i="72" l="1"/>
  <c r="B5" i="75"/>
  <c r="B7" i="72"/>
  <c r="B7" i="75"/>
  <c r="B6" i="72"/>
  <c r="B6" i="75"/>
  <c r="L15" i="70" l="1"/>
  <c r="N15"/>
  <c r="L31" i="76" l="1"/>
  <c r="L33" s="1"/>
  <c r="E24" i="25" s="1"/>
  <c r="N31" i="76"/>
  <c r="N33" s="1"/>
  <c r="G24" i="25" s="1"/>
  <c r="O15" i="70"/>
  <c r="J15"/>
  <c r="O33" i="76" l="1"/>
  <c r="J6" s="1"/>
  <c r="D24" i="25" s="1"/>
  <c r="M44" i="70"/>
  <c r="O45" s="1"/>
  <c r="K44"/>
  <c r="B22" i="25"/>
  <c r="B21"/>
  <c r="B62" i="72"/>
  <c r="B61"/>
  <c r="B59"/>
  <c r="C22" i="25"/>
  <c r="C21"/>
  <c r="A8" i="71"/>
  <c r="C3"/>
  <c r="B10" s="1"/>
  <c r="B5"/>
  <c r="B6"/>
  <c r="C9" i="25"/>
  <c r="B7" i="71" s="1"/>
  <c r="F13" i="25"/>
  <c r="B8" i="71" s="1"/>
  <c r="B18" i="24"/>
  <c r="B8" i="75" l="1"/>
  <c r="B8" i="72"/>
  <c r="K46"/>
  <c r="K48" s="1"/>
  <c r="H22" i="25" s="1"/>
  <c r="M46" i="72"/>
  <c r="O47" s="1"/>
  <c r="L44" i="70"/>
  <c r="N44"/>
  <c r="K46"/>
  <c r="F21" i="25" l="1"/>
  <c r="L46" i="70"/>
  <c r="E21" i="25" s="1"/>
  <c r="M48" i="72"/>
  <c r="F22" i="25" s="1"/>
  <c r="O44" i="70"/>
  <c r="O46" s="1"/>
  <c r="L46" i="72"/>
  <c r="L48" s="1"/>
  <c r="E22" i="25" s="1"/>
  <c r="H21"/>
  <c r="G11" s="1"/>
  <c r="M46" i="70"/>
  <c r="D30" i="25" l="1"/>
  <c r="O46" i="72"/>
  <c r="O48" s="1"/>
  <c r="J7" s="1"/>
  <c r="D22" i="25" s="1"/>
  <c r="J6" i="70"/>
  <c r="D21" i="25" s="1"/>
  <c r="N46" i="72"/>
  <c r="N48" s="1"/>
  <c r="G22" i="25" s="1"/>
  <c r="D26" l="1"/>
  <c r="G21"/>
  <c r="N46" i="70"/>
  <c r="D29" i="25" l="1"/>
  <c r="D27"/>
  <c r="D28" s="1"/>
  <c r="D31" l="1"/>
  <c r="G10" s="1"/>
  <c r="K18" i="24" s="1"/>
  <c r="K20" s="1"/>
  <c r="K21" s="1"/>
  <c r="K22" s="1"/>
  <c r="K23" s="1"/>
  <c r="I10" i="71" l="1"/>
  <c r="I11" s="1"/>
  <c r="I14" s="1"/>
  <c r="I13" l="1"/>
  <c r="I12"/>
  <c r="I15" l="1"/>
  <c r="I16" s="1"/>
  <c r="I17" s="1"/>
  <c r="G7" s="1"/>
</calcChain>
</file>

<file path=xl/sharedStrings.xml><?xml version="1.0" encoding="utf-8"?>
<sst xmlns="http://schemas.openxmlformats.org/spreadsheetml/2006/main" count="511" uniqueCount="261">
  <si>
    <t>Būvniecības koptāme (būvnieks)</t>
  </si>
  <si>
    <t>Kopsavilkuma aprēķini par darbu vai konstruktīvo elementu veidiem</t>
  </si>
  <si>
    <t>Kopējā darbietilpība, c/h</t>
  </si>
  <si>
    <t xml:space="preserve">Tāme sastādīta: </t>
  </si>
  <si>
    <t>Nr. P.k.</t>
  </si>
  <si>
    <t>Kods, tāmes Nr.</t>
  </si>
  <si>
    <t xml:space="preserve">Darba veids vai konstruktīvā elementa nosaukums </t>
  </si>
  <si>
    <t>Tai skaitā</t>
  </si>
  <si>
    <t>Virsizdevumi</t>
  </si>
  <si>
    <t>t.sk. Darba aizsardzība</t>
  </si>
  <si>
    <t>Peļņa</t>
  </si>
  <si>
    <t>Darba devēja sociālais nodoklis (iekļauts darba izmaksās)</t>
  </si>
  <si>
    <t>Pavisam kopā</t>
  </si>
  <si>
    <t xml:space="preserve">Sastādīja: </t>
  </si>
  <si>
    <t xml:space="preserve">Pārbaudīja: </t>
  </si>
  <si>
    <t>APSTIPRINU</t>
  </si>
  <si>
    <t>Z.v.</t>
  </si>
  <si>
    <t>Tāme sastādīta:</t>
  </si>
  <si>
    <t>Nr.p.k.</t>
  </si>
  <si>
    <t>Objekta izmaksas Ls</t>
  </si>
  <si>
    <t>Pavisam būvniecības izmaksas</t>
  </si>
  <si>
    <t>Kopā</t>
  </si>
  <si>
    <t>PVN %</t>
  </si>
  <si>
    <t>Tāmes izmaksas:</t>
  </si>
  <si>
    <t xml:space="preserve">Būvuzņēmējam jāievērtē darbu daudzumos minēto darbu veikšanai nepieciešamie materiāli un </t>
  </si>
  <si>
    <t xml:space="preserve">papildus darbi, kas nav minēti šajā sarakstā, bet bez kuriem nav iespējama galveno būvdarbu </t>
  </si>
  <si>
    <t>Visus nepieciešamos izstrādājumus un materiālus iebūvēt atbilstoši konkrētā ražotāja instrukcijām un noteikumiem.</t>
  </si>
  <si>
    <t>Objekta nosaukums</t>
  </si>
  <si>
    <t>Objekta adrese</t>
  </si>
  <si>
    <t>Pasūtītājs</t>
  </si>
  <si>
    <t>Līguma Nr.</t>
  </si>
  <si>
    <t>Nr.</t>
  </si>
  <si>
    <t>Darbu un izdevumu nosaukums</t>
  </si>
  <si>
    <t>Mērv.</t>
  </si>
  <si>
    <t>Daudz.</t>
  </si>
  <si>
    <t>Vienības izmaksa</t>
  </si>
  <si>
    <t>Kopējā izmaksa</t>
  </si>
  <si>
    <t>Laika norm. c/h</t>
  </si>
  <si>
    <t>Darbietilpība (c/h)</t>
  </si>
  <si>
    <t>m</t>
  </si>
  <si>
    <t>Piezīmes:</t>
  </si>
  <si>
    <t>Visi darbu veidi un materiālu daudzumi ir noteikti teorētiski.</t>
  </si>
  <si>
    <t>tehnoloģiski pareiza izpilde pēc spēkā esošajiem normatīviem.</t>
  </si>
  <si>
    <t>Konstrukciju elementu komplektācija atbilstoši izgatavotāju firmu instrukcijām.</t>
  </si>
  <si>
    <t>Saskaņojot ar pasūtītāju un projekta autoru iespējams izmantot citu firmu analogas kvalitātes materiālus.</t>
  </si>
  <si>
    <t>Gadījumos, kad nav skaidri saprotama kāda darba veida vai materiāla nepieciešamā informācija, obligāti sazināties ar projekta autoru.</t>
  </si>
  <si>
    <t>Kopā:</t>
  </si>
  <si>
    <t>Materiālu apmaiņas un būvgružu transporta izdevumi</t>
  </si>
  <si>
    <t>kompl</t>
  </si>
  <si>
    <t>Par kopējo summu</t>
  </si>
  <si>
    <t>Finanšu rezerve patēriņu cenu inflācijai</t>
  </si>
  <si>
    <t>Būvuzraudzība %</t>
  </si>
  <si>
    <t>Būvprojekta autoruzraudzība %</t>
  </si>
  <si>
    <t>3.004</t>
  </si>
  <si>
    <t>1</t>
  </si>
  <si>
    <t>gb</t>
  </si>
  <si>
    <t>Pasūtītāja koptāme</t>
  </si>
  <si>
    <t>1.002</t>
  </si>
  <si>
    <t>1.017</t>
  </si>
  <si>
    <t>1.018</t>
  </si>
  <si>
    <t>1.019</t>
  </si>
  <si>
    <t>1.020</t>
  </si>
  <si>
    <t>1.021</t>
  </si>
  <si>
    <t>1.022</t>
  </si>
  <si>
    <t>2.001</t>
  </si>
  <si>
    <t>2.002</t>
  </si>
  <si>
    <t>2.003</t>
  </si>
  <si>
    <t>2.004</t>
  </si>
  <si>
    <t>2.005</t>
  </si>
  <si>
    <t>2.006</t>
  </si>
  <si>
    <t>2.007</t>
  </si>
  <si>
    <t>2.008</t>
  </si>
  <si>
    <t>2.009</t>
  </si>
  <si>
    <t>2.010</t>
  </si>
  <si>
    <t>2.011</t>
  </si>
  <si>
    <t>2.012</t>
  </si>
  <si>
    <t>2.013</t>
  </si>
  <si>
    <t>2.014</t>
  </si>
  <si>
    <t>2.015</t>
  </si>
  <si>
    <t>2.016</t>
  </si>
  <si>
    <t>2.017</t>
  </si>
  <si>
    <t>2.018</t>
  </si>
  <si>
    <t>2.019</t>
  </si>
  <si>
    <t>2.020</t>
  </si>
  <si>
    <t>2.021</t>
  </si>
  <si>
    <t>3.001</t>
  </si>
  <si>
    <t>3.002</t>
  </si>
  <si>
    <t>3.005</t>
  </si>
  <si>
    <t>3.006</t>
  </si>
  <si>
    <t>3.007</t>
  </si>
  <si>
    <t>3.008</t>
  </si>
  <si>
    <t>3.009</t>
  </si>
  <si>
    <t>3.012</t>
  </si>
  <si>
    <t>3.013</t>
  </si>
  <si>
    <t>3.014</t>
  </si>
  <si>
    <t>3.015</t>
  </si>
  <si>
    <t>3.016</t>
  </si>
  <si>
    <t>3.017</t>
  </si>
  <si>
    <t>3.018</t>
  </si>
  <si>
    <t>3.019</t>
  </si>
  <si>
    <t>Sastādīja</t>
  </si>
  <si>
    <t>4.001</t>
  </si>
  <si>
    <t>4.002</t>
  </si>
  <si>
    <t>4.003</t>
  </si>
  <si>
    <t>4.004</t>
  </si>
  <si>
    <t>4.005</t>
  </si>
  <si>
    <r>
      <t>Darba samaksas likme (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/h)</t>
    </r>
  </si>
  <si>
    <r>
      <t xml:space="preserve">Darba alga 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</t>
    </r>
  </si>
  <si>
    <t>Materiāli     €</t>
  </si>
  <si>
    <t>Mehānismi €</t>
  </si>
  <si>
    <t>Kopā           €</t>
  </si>
  <si>
    <t>Darba alga €</t>
  </si>
  <si>
    <t>Materiāli        €</t>
  </si>
  <si>
    <t>Kopā        €</t>
  </si>
  <si>
    <t>€</t>
  </si>
  <si>
    <t>Sagatavošanās darbi</t>
  </si>
  <si>
    <t>Par kopējo summu, €</t>
  </si>
  <si>
    <t>Tāmes izmaksas (€)</t>
  </si>
  <si>
    <t>darba alga (€)</t>
  </si>
  <si>
    <t>materiāli (€)</t>
  </si>
  <si>
    <t>mehānismi (€)</t>
  </si>
  <si>
    <t>Objekta izmaksas €</t>
  </si>
  <si>
    <t>m2</t>
  </si>
  <si>
    <t>gab.</t>
  </si>
  <si>
    <t>km</t>
  </si>
  <si>
    <t>gab</t>
  </si>
  <si>
    <t>Būvlaukuma mobilizācija</t>
  </si>
  <si>
    <t>3.003</t>
  </si>
  <si>
    <t>1.001</t>
  </si>
  <si>
    <t>1.003</t>
  </si>
  <si>
    <t>1.004</t>
  </si>
  <si>
    <t>1.005</t>
  </si>
  <si>
    <t>1.006</t>
  </si>
  <si>
    <t>1.007</t>
  </si>
  <si>
    <t>1.008</t>
  </si>
  <si>
    <t>1.009</t>
  </si>
  <si>
    <t>1.010</t>
  </si>
  <si>
    <t>1.011</t>
  </si>
  <si>
    <t>1.012</t>
  </si>
  <si>
    <t>1.013</t>
  </si>
  <si>
    <t>1.014</t>
  </si>
  <si>
    <t>1.015</t>
  </si>
  <si>
    <t>1.016</t>
  </si>
  <si>
    <t>4.006</t>
  </si>
  <si>
    <t>4.007</t>
  </si>
  <si>
    <t>4.008</t>
  </si>
  <si>
    <t>4.009</t>
  </si>
  <si>
    <t>4.010</t>
  </si>
  <si>
    <t>4.011</t>
  </si>
  <si>
    <t>4.012</t>
  </si>
  <si>
    <t>4.013</t>
  </si>
  <si>
    <t>4.014</t>
  </si>
  <si>
    <t>4.015</t>
  </si>
  <si>
    <t>4.016</t>
  </si>
  <si>
    <t>Demontāžas un sagatavošanās darbi darbi</t>
  </si>
  <si>
    <t xml:space="preserve"> Demontāžas un sagatavošanās darbi</t>
  </si>
  <si>
    <t>PKT-01/11/2013</t>
  </si>
  <si>
    <t>Vaļēja ūdens novadīšanas sistēma no Aizpuriešiem līdz Līvānu ezeram Līvānos, Līvānu novadā un Turku pagastā, Līvānu novadā</t>
  </si>
  <si>
    <t>LT 1; Sagatavošanās un zemes darbi pilsētas teritorijā</t>
  </si>
  <si>
    <t>Līvānos, Līvānu novadā un Turku pagastā, Līvānu novadā</t>
  </si>
  <si>
    <t>Līvānu novada dome</t>
  </si>
  <si>
    <t>LND/2-13.1.2/15/529</t>
  </si>
  <si>
    <t>LT-01/01/2016</t>
  </si>
  <si>
    <t>Piketu izlikšana</t>
  </si>
  <si>
    <t>Apauguma novākšana</t>
  </si>
  <si>
    <t>ha</t>
  </si>
  <si>
    <t>Apauguma  transportēšana līdz 10km</t>
  </si>
  <si>
    <r>
      <t>m</t>
    </r>
    <r>
      <rPr>
        <vertAlign val="superscript"/>
        <sz val="11"/>
        <rFont val="Arial"/>
        <family val="2"/>
        <charset val="204"/>
      </rPr>
      <t>3</t>
    </r>
  </si>
  <si>
    <t>Trases attīrīšana no ciršanas atliekām un cita veida pielūžņojumiem (kritalas no grāvjiem)</t>
  </si>
  <si>
    <t>Ciršanas atliekas un cita veida pielūžņojunies transportēšana līdz 10km</t>
  </si>
  <si>
    <t>Grāvja nogāzē</t>
  </si>
  <si>
    <t>Aizsargjoslas zonā</t>
  </si>
  <si>
    <t>Celmu sakņu savākšana, novietošana paredzētajā vietā un transportēšana līdz 10km</t>
  </si>
  <si>
    <t>Pilnā profilā</t>
  </si>
  <si>
    <t>t.sk.roku darbs</t>
  </si>
  <si>
    <t>Grāvja pārtīrīšana pirms nodošanas eksluatācijā</t>
  </si>
  <si>
    <t>Sedimentācijas baseina rakšana</t>
  </si>
  <si>
    <t>Caurteku pārtīrīšana</t>
  </si>
  <si>
    <t>Ietekošo grāvju galu pievienošana, rakšanas darbi</t>
  </si>
  <si>
    <t>Noteces vagu ierīkošana</t>
  </si>
  <si>
    <t>Grāvja pārtīrīšana</t>
  </si>
  <si>
    <t>Izraktās grunts transports līdz 10km</t>
  </si>
  <si>
    <t>Veco grāvju aizlīdzināšana</t>
  </si>
  <si>
    <t>Caurteku tīrīšana un remonts (sk.DA-7)</t>
  </si>
  <si>
    <r>
      <t>Ø</t>
    </r>
    <r>
      <rPr>
        <sz val="11"/>
        <rFont val="Arial"/>
        <family val="2"/>
        <charset val="186"/>
      </rPr>
      <t xml:space="preserve"> virs 0,5m</t>
    </r>
  </si>
  <si>
    <r>
      <t xml:space="preserve">Laukakmens vid. </t>
    </r>
    <r>
      <rPr>
        <sz val="11"/>
        <rFont val="Arial"/>
        <family val="2"/>
        <charset val="186"/>
      </rPr>
      <t>Ø</t>
    </r>
    <r>
      <rPr>
        <sz val="11"/>
        <rFont val="Arial Cyr"/>
        <charset val="186"/>
      </rPr>
      <t>100mm</t>
    </r>
  </si>
  <si>
    <t>Caurteku demontāža un utilizācija</t>
  </si>
  <si>
    <t>LT 2; Būvniecības darbi, labiekārtošana</t>
  </si>
  <si>
    <t>Caurteku izbūve</t>
  </si>
  <si>
    <t>Caurteku gala stiprinājums</t>
  </si>
  <si>
    <r>
      <t>m</t>
    </r>
    <r>
      <rPr>
        <vertAlign val="superscript"/>
        <sz val="11"/>
        <rFont val="Arial"/>
        <family val="2"/>
        <charset val="204"/>
      </rPr>
      <t>2</t>
    </r>
  </si>
  <si>
    <r>
      <t xml:space="preserve">Laukakmens vid. </t>
    </r>
    <r>
      <rPr>
        <sz val="11"/>
        <rFont val="Arial"/>
        <family val="2"/>
        <charset val="186"/>
      </rPr>
      <t>Ø</t>
    </r>
    <r>
      <rPr>
        <sz val="11"/>
        <rFont val="Arial Cyr"/>
        <charset val="186"/>
      </rPr>
      <t>100mm</t>
    </r>
  </si>
  <si>
    <t>Preterozijas paklāji Bon Terra SK</t>
  </si>
  <si>
    <t>Laukakmens pamatnes ierīkošana</t>
  </si>
  <si>
    <t>Šķembu maisījuma ierīkošana</t>
  </si>
  <si>
    <r>
      <rPr>
        <sz val="11"/>
        <rFont val="Arial"/>
        <family val="2"/>
        <charset val="204"/>
      </rPr>
      <t>m</t>
    </r>
    <r>
      <rPr>
        <vertAlign val="superscript"/>
        <sz val="11"/>
        <rFont val="Arial"/>
        <family val="2"/>
        <charset val="204"/>
      </rPr>
      <t>3</t>
    </r>
  </si>
  <si>
    <t>Grantēts segums</t>
  </si>
  <si>
    <t>Asfalta segums</t>
  </si>
  <si>
    <t>Reperu ierīkošana</t>
  </si>
  <si>
    <t>Laukakmens seguma ieklāšana</t>
  </si>
  <si>
    <t>Jauna žoga izbūve</t>
  </si>
  <si>
    <t>Pastāvošā žoga demontāža un jauna pīta žoga ar metāla stabiem izbūve (no pik.02/42 līdz pik.03/12)</t>
  </si>
  <si>
    <t>Pītais žoga ar metāla stabiem, h=1,5m izbūve</t>
  </si>
  <si>
    <t>Nostiprinājumu ierīkošana</t>
  </si>
  <si>
    <r>
      <t>Koka pālu (</t>
    </r>
    <r>
      <rPr>
        <sz val="11"/>
        <rFont val="Arial Cyr"/>
        <charset val="186"/>
      </rPr>
      <t>Ø</t>
    </r>
    <r>
      <rPr>
        <sz val="11"/>
        <rFont val="Times New Roman"/>
        <family val="1"/>
        <charset val="186"/>
      </rPr>
      <t>20cm) atbalstsienas iebūve</t>
    </r>
  </si>
  <si>
    <t>Koka pāļi (Ø20cm)</t>
  </si>
  <si>
    <t>Drenu izteku atjaunošana (DA Nr.13)</t>
  </si>
  <si>
    <r>
      <t xml:space="preserve">PVC drenāžas caurules </t>
    </r>
    <r>
      <rPr>
        <sz val="11"/>
        <color indexed="8"/>
        <rFont val="Arial Cyr"/>
        <charset val="186"/>
      </rPr>
      <t>58/50 (d50)</t>
    </r>
  </si>
  <si>
    <r>
      <t xml:space="preserve">PVC drenāžas caurules </t>
    </r>
    <r>
      <rPr>
        <sz val="11"/>
        <color indexed="8"/>
        <rFont val="Arial Cyr"/>
        <charset val="186"/>
      </rPr>
      <t>128/113 (d100)</t>
    </r>
  </si>
  <si>
    <t>Velenojums</t>
  </si>
  <si>
    <t>Dzelzsbetona tekņu izbūve, platums līdz 30cm, garums līdz 2m</t>
  </si>
  <si>
    <t>RECIFIX 300 kanāls (vai analogs) ar iebūvi</t>
  </si>
  <si>
    <t xml:space="preserve">Augsnes-zāļu sēklu maisījuma uzsēšana 0,05m slānī </t>
  </si>
  <si>
    <r>
      <t>100m</t>
    </r>
    <r>
      <rPr>
        <vertAlign val="superscript"/>
        <sz val="11"/>
        <rFont val="Arial"/>
        <family val="2"/>
        <charset val="204"/>
      </rPr>
      <t>2</t>
    </r>
    <r>
      <rPr>
        <sz val="11"/>
        <rFont val="Arial"/>
        <family val="2"/>
        <charset val="204"/>
      </rPr>
      <t/>
    </r>
  </si>
  <si>
    <t>Trases sagatavošana būvdarbiem</t>
  </si>
  <si>
    <t>Celmu raušana trasē un novietošana paredzētajā vietā</t>
  </si>
  <si>
    <t>Izraktās grunts (50%) transports līdz 10km</t>
  </si>
  <si>
    <t>Izraktās grunts izlīdzināšana</t>
  </si>
  <si>
    <t>50% apjomā</t>
  </si>
  <si>
    <t>80% apjoma</t>
  </si>
  <si>
    <t xml:space="preserve">LT 3;  Sagatavošanās un zemes darbi </t>
  </si>
  <si>
    <t>3.010</t>
  </si>
  <si>
    <t>3.011</t>
  </si>
  <si>
    <t>Segumu atjaunošana</t>
  </si>
  <si>
    <t>Drenu izteku atjaunošana</t>
  </si>
  <si>
    <t>Labiekārtojums</t>
  </si>
  <si>
    <t>Šķembu seguma ierīkošana 10cm biezā slānī</t>
  </si>
  <si>
    <t>Drenu izteku atjaunošana (DA Nr.10)</t>
  </si>
  <si>
    <r>
      <t xml:space="preserve">PVC renāžas caurules </t>
    </r>
    <r>
      <rPr>
        <sz val="11"/>
        <color indexed="8"/>
        <rFont val="Arial Cyr"/>
        <charset val="186"/>
      </rPr>
      <t>58/50 (d 50)</t>
    </r>
  </si>
  <si>
    <r>
      <t>PVCdrenāžas caurules 92/80 (</t>
    </r>
    <r>
      <rPr>
        <sz val="11"/>
        <color indexed="8"/>
        <rFont val="Arial Cyr"/>
        <charset val="186"/>
      </rPr>
      <t>d 75)</t>
    </r>
  </si>
  <si>
    <r>
      <t>PVC drenāžas caurules 160/145 (d</t>
    </r>
    <r>
      <rPr>
        <sz val="11"/>
        <color indexed="8"/>
        <rFont val="Arial Cyr"/>
        <charset val="186"/>
      </rPr>
      <t>125)</t>
    </r>
  </si>
  <si>
    <r>
      <t xml:space="preserve">Šķembu maisījums </t>
    </r>
    <r>
      <rPr>
        <sz val="10"/>
        <color indexed="8"/>
        <rFont val="Arial"/>
        <family val="2"/>
        <charset val="186"/>
      </rPr>
      <t xml:space="preserve">Ø 40-70mm </t>
    </r>
  </si>
  <si>
    <r>
      <t xml:space="preserve"> PP  SN8 caurtekas ar Ø</t>
    </r>
    <r>
      <rPr>
        <sz val="11"/>
        <rFont val="Arial"/>
        <family val="2"/>
        <charset val="186"/>
      </rPr>
      <t xml:space="preserve">  1,0 m</t>
    </r>
  </si>
  <si>
    <r>
      <t>PP caurtekas SN8 ierīkošana Ø</t>
    </r>
    <r>
      <rPr>
        <sz val="11"/>
        <rFont val="Arial"/>
        <family val="2"/>
        <charset val="186"/>
      </rPr>
      <t xml:space="preserve">  0,8 m</t>
    </r>
  </si>
  <si>
    <r>
      <t>PP caurtekas CN8 ierīkošana Ø</t>
    </r>
    <r>
      <rPr>
        <sz val="11"/>
        <rFont val="Arial"/>
        <family val="2"/>
        <charset val="186"/>
      </rPr>
      <t xml:space="preserve">  1,0 m</t>
    </r>
  </si>
  <si>
    <t>LT-04/01/2016</t>
  </si>
  <si>
    <t>LT-03/01/2016</t>
  </si>
  <si>
    <t>Celmu raušana trasē</t>
  </si>
  <si>
    <t>2016 gada 26.janvārī</t>
  </si>
  <si>
    <t>LT 4 Izbūve Lauku Teritorijā</t>
  </si>
  <si>
    <t>LT-02/01/2016</t>
  </si>
  <si>
    <t>2016.gada janvārī</t>
  </si>
  <si>
    <t>Gājēju margas izbūve h=0,9-1,1m Margu modulis LM 1120 taisns Čiekurs+savīts</t>
  </si>
  <si>
    <t>Stādījumu izveidošana (puķu dobes) t.sk. Augsnes ierīkošana</t>
  </si>
  <si>
    <t>gb.</t>
  </si>
  <si>
    <t>Klinšrozīte parastā (Potentilla fruticosa Abbostwood) balta</t>
  </si>
  <si>
    <t>Klinšrozīte parastā (Potentilla fruticosa Red Robin sarkana)</t>
  </si>
  <si>
    <t>Klinšrozīte parastā (Potentilla fruticosa Red Ace) oranža</t>
  </si>
  <si>
    <t>2.022</t>
  </si>
  <si>
    <t>2.023</t>
  </si>
  <si>
    <t>2.024</t>
  </si>
  <si>
    <t>2.025</t>
  </si>
  <si>
    <t>Šķembu maisījums fr.0-45mm (10cm)</t>
  </si>
  <si>
    <r>
      <t xml:space="preserve">Šķembu maisījums </t>
    </r>
    <r>
      <rPr>
        <sz val="10"/>
        <color indexed="8"/>
        <rFont val="Arial"/>
        <family val="2"/>
        <charset val="186"/>
      </rPr>
      <t>fr.0-45mm (10cm)</t>
    </r>
  </si>
  <si>
    <t xml:space="preserve">Šķembu maisījums fr.0-45mm </t>
  </si>
  <si>
    <t>2.026</t>
  </si>
  <si>
    <t>roku darbs</t>
  </si>
  <si>
    <t>Planēšanas darbi veco grāvju aizlīdzināšanai</t>
  </si>
  <si>
    <t>Grunts pārvietošana grāvju aizbēršanai</t>
  </si>
  <si>
    <t>m3</t>
  </si>
  <si>
    <t>1.023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</si>
</sst>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%"/>
    <numFmt numFmtId="165" formatCode="yyyy\-mm\-dd;@"/>
    <numFmt numFmtId="166" formatCode="_(* #,##0.00_);_(* \(#,##0.00\);_(* &quot;-&quot;??_);_(@_)"/>
  </numFmts>
  <fonts count="5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i/>
      <sz val="10"/>
      <name val="Arial"/>
      <family val="2"/>
      <charset val="186"/>
    </font>
    <font>
      <b/>
      <sz val="11"/>
      <name val="Arial"/>
      <family val="2"/>
      <charset val="186"/>
    </font>
    <font>
      <b/>
      <u/>
      <sz val="14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11"/>
      <name val="Arial"/>
      <family val="2"/>
      <charset val="186"/>
    </font>
    <font>
      <sz val="11"/>
      <color rgb="FF006100"/>
      <name val="Calibri"/>
      <family val="2"/>
      <charset val="186"/>
      <scheme val="minor"/>
    </font>
    <font>
      <sz val="10"/>
      <color rgb="FFFF0000"/>
      <name val="Arial"/>
      <family val="2"/>
      <charset val="186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color theme="6" tint="-0.499984740745262"/>
      <name val="Arial"/>
      <family val="2"/>
      <charset val="186"/>
    </font>
    <font>
      <sz val="11"/>
      <name val="Arial"/>
      <family val="2"/>
      <charset val="204"/>
    </font>
    <font>
      <b/>
      <i/>
      <sz val="12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name val="Arial"/>
      <family val="2"/>
      <charset val="204"/>
    </font>
    <font>
      <sz val="11"/>
      <name val="Arial"/>
      <family val="2"/>
      <charset val="186"/>
    </font>
    <font>
      <b/>
      <sz val="11"/>
      <name val="Arial Cyr"/>
      <charset val="186"/>
    </font>
    <font>
      <sz val="11"/>
      <name val="Arial Cyr"/>
      <charset val="186"/>
    </font>
    <font>
      <vertAlign val="superscript"/>
      <sz val="11"/>
      <name val="Arial"/>
      <family val="2"/>
      <charset val="204"/>
    </font>
    <font>
      <b/>
      <sz val="11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Arial Cyr"/>
      <charset val="186"/>
    </font>
    <font>
      <sz val="10"/>
      <color indexed="8"/>
      <name val="Arial"/>
      <family val="2"/>
      <charset val="186"/>
    </font>
  </fonts>
  <fills count="2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">
    <xf numFmtId="0" fontId="0" fillId="0" borderId="0"/>
    <xf numFmtId="43" fontId="13" fillId="0" borderId="0" applyFont="0" applyFill="0" applyBorder="0" applyAlignment="0" applyProtection="0"/>
    <xf numFmtId="0" fontId="17" fillId="3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22" borderId="0" applyNumberFormat="0" applyBorder="0" applyAlignment="0" applyProtection="0"/>
    <xf numFmtId="0" fontId="28" fillId="6" borderId="0" applyNumberFormat="0" applyBorder="0" applyAlignment="0" applyProtection="0"/>
    <xf numFmtId="0" fontId="29" fillId="23" borderId="56" applyNumberFormat="0" applyAlignment="0" applyProtection="0"/>
    <xf numFmtId="0" fontId="30" fillId="24" borderId="57" applyNumberFormat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0" borderId="58" applyNumberFormat="0" applyFill="0" applyAlignment="0" applyProtection="0"/>
    <xf numFmtId="0" fontId="34" fillId="0" borderId="59" applyNumberFormat="0" applyFill="0" applyAlignment="0" applyProtection="0"/>
    <xf numFmtId="0" fontId="35" fillId="0" borderId="60" applyNumberFormat="0" applyFill="0" applyAlignment="0" applyProtection="0"/>
    <xf numFmtId="0" fontId="35" fillId="0" borderId="0" applyNumberFormat="0" applyFill="0" applyBorder="0" applyAlignment="0" applyProtection="0"/>
    <xf numFmtId="0" fontId="36" fillId="10" borderId="56" applyNumberFormat="0" applyAlignment="0" applyProtection="0"/>
    <xf numFmtId="0" fontId="37" fillId="0" borderId="61" applyNumberFormat="0" applyFill="0" applyAlignment="0" applyProtection="0"/>
    <xf numFmtId="0" fontId="38" fillId="25" borderId="0" applyNumberFormat="0" applyBorder="0" applyAlignment="0" applyProtection="0"/>
    <xf numFmtId="0" fontId="2" fillId="0" borderId="0"/>
    <xf numFmtId="0" fontId="26" fillId="0" borderId="0"/>
    <xf numFmtId="0" fontId="4" fillId="26" borderId="62" applyNumberFormat="0" applyFont="0" applyAlignment="0" applyProtection="0"/>
    <xf numFmtId="0" fontId="39" fillId="23" borderId="63" applyNumberFormat="0" applyAlignment="0" applyProtection="0"/>
    <xf numFmtId="0" fontId="40" fillId="0" borderId="0" applyNumberFormat="0" applyFill="0" applyBorder="0" applyAlignment="0" applyProtection="0"/>
    <xf numFmtId="0" fontId="41" fillId="0" borderId="64" applyNumberFormat="0" applyFill="0" applyAlignment="0" applyProtection="0"/>
    <xf numFmtId="0" fontId="4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0" fontId="1" fillId="0" borderId="0"/>
  </cellStyleXfs>
  <cellXfs count="39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center"/>
    </xf>
    <xf numFmtId="49" fontId="8" fillId="0" borderId="0" xfId="0" applyNumberFormat="1" applyFont="1" applyFill="1"/>
    <xf numFmtId="0" fontId="7" fillId="0" borderId="0" xfId="0" applyFont="1" applyBorder="1"/>
    <xf numFmtId="0" fontId="7" fillId="0" borderId="0" xfId="3" applyFont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/>
    </xf>
    <xf numFmtId="4" fontId="5" fillId="0" borderId="2" xfId="0" applyNumberFormat="1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2" fontId="5" fillId="0" borderId="6" xfId="0" applyNumberFormat="1" applyFont="1" applyBorder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2" fontId="7" fillId="0" borderId="4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8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3" xfId="0" applyFont="1" applyBorder="1"/>
    <xf numFmtId="4" fontId="0" fillId="0" borderId="0" xfId="0" applyNumberForma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wrapText="1"/>
    </xf>
    <xf numFmtId="43" fontId="9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43" fontId="7" fillId="0" borderId="1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0" xfId="0" applyFont="1"/>
    <xf numFmtId="10" fontId="7" fillId="0" borderId="14" xfId="0" applyNumberFormat="1" applyFont="1" applyBorder="1" applyAlignment="1">
      <alignment horizontal="left" vertical="center"/>
    </xf>
    <xf numFmtId="2" fontId="7" fillId="0" borderId="14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10" fillId="0" borderId="17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43" fontId="7" fillId="0" borderId="4" xfId="0" applyNumberFormat="1" applyFont="1" applyFill="1" applyBorder="1" applyAlignment="1">
      <alignment horizontal="center" vertical="center"/>
    </xf>
    <xf numFmtId="43" fontId="7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/>
    <xf numFmtId="0" fontId="0" fillId="0" borderId="0" xfId="0" applyBorder="1"/>
    <xf numFmtId="49" fontId="8" fillId="0" borderId="0" xfId="0" applyNumberFormat="1" applyFont="1" applyFill="1" applyBorder="1"/>
    <xf numFmtId="0" fontId="7" fillId="0" borderId="1" xfId="0" applyFont="1" applyBorder="1"/>
    <xf numFmtId="2" fontId="7" fillId="0" borderId="4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left" wrapText="1"/>
    </xf>
    <xf numFmtId="2" fontId="9" fillId="0" borderId="6" xfId="0" applyNumberFormat="1" applyFont="1" applyFill="1" applyBorder="1" applyAlignment="1">
      <alignment horizontal="right" wrapText="1"/>
    </xf>
    <xf numFmtId="2" fontId="9" fillId="0" borderId="6" xfId="0" applyNumberFormat="1" applyFont="1" applyFill="1" applyBorder="1" applyAlignment="1">
      <alignment horizontal="center" vertical="center"/>
    </xf>
    <xf numFmtId="43" fontId="7" fillId="0" borderId="6" xfId="0" applyNumberFormat="1" applyFont="1" applyFill="1" applyBorder="1" applyAlignment="1">
      <alignment horizontal="center" vertical="center"/>
    </xf>
    <xf numFmtId="43" fontId="9" fillId="0" borderId="6" xfId="0" applyNumberFormat="1" applyFont="1" applyFill="1" applyBorder="1" applyAlignment="1">
      <alignment horizontal="center" vertical="center"/>
    </xf>
    <xf numFmtId="2" fontId="7" fillId="0" borderId="20" xfId="0" applyNumberFormat="1" applyFont="1" applyBorder="1" applyAlignment="1">
      <alignment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/>
    <xf numFmtId="14" fontId="4" fillId="0" borderId="0" xfId="0" applyNumberFormat="1" applyFont="1" applyFill="1" applyAlignment="1"/>
    <xf numFmtId="49" fontId="4" fillId="0" borderId="0" xfId="0" applyNumberFormat="1" applyFont="1" applyFill="1" applyBorder="1" applyAlignment="1">
      <alignment vertical="center"/>
    </xf>
    <xf numFmtId="2" fontId="4" fillId="0" borderId="15" xfId="0" applyNumberFormat="1" applyFont="1" applyFill="1" applyBorder="1" applyAlignment="1">
      <alignment horizontal="center" vertical="center" textRotation="90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9" fontId="4" fillId="0" borderId="1" xfId="5" applyNumberFormat="1" applyFont="1" applyBorder="1" applyAlignment="1">
      <alignment horizontal="center" vertical="center"/>
    </xf>
    <xf numFmtId="0" fontId="7" fillId="0" borderId="0" xfId="5" applyFont="1" applyBorder="1" applyAlignment="1">
      <alignment horizontal="center"/>
    </xf>
    <xf numFmtId="2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0" fillId="0" borderId="0" xfId="0" applyFill="1" applyBorder="1"/>
    <xf numFmtId="2" fontId="18" fillId="0" borderId="0" xfId="0" applyNumberFormat="1" applyFont="1" applyFill="1" applyBorder="1"/>
    <xf numFmtId="2" fontId="18" fillId="0" borderId="0" xfId="0" applyNumberFormat="1" applyFont="1" applyFill="1"/>
    <xf numFmtId="0" fontId="0" fillId="0" borderId="0" xfId="0" applyFill="1"/>
    <xf numFmtId="0" fontId="4" fillId="0" borderId="26" xfId="0" applyFont="1" applyFill="1" applyBorder="1" applyAlignment="1">
      <alignment horizontal="center" vertical="center"/>
    </xf>
    <xf numFmtId="9" fontId="0" fillId="0" borderId="0" xfId="0" applyNumberFormat="1" applyFill="1"/>
    <xf numFmtId="43" fontId="7" fillId="0" borderId="1" xfId="0" applyNumberFormat="1" applyFont="1" applyFill="1" applyBorder="1"/>
    <xf numFmtId="43" fontId="7" fillId="0" borderId="1" xfId="0" applyNumberFormat="1" applyFont="1" applyBorder="1"/>
    <xf numFmtId="43" fontId="9" fillId="0" borderId="1" xfId="0" applyNumberFormat="1" applyFont="1" applyBorder="1" applyAlignment="1">
      <alignment vertical="center"/>
    </xf>
    <xf numFmtId="43" fontId="9" fillId="0" borderId="6" xfId="0" applyNumberFormat="1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14" fillId="0" borderId="27" xfId="0" applyFont="1" applyFill="1" applyBorder="1" applyAlignment="1">
      <alignment vertical="center"/>
    </xf>
    <xf numFmtId="0" fontId="10" fillId="0" borderId="0" xfId="0" applyFont="1" applyFill="1" applyBorder="1" applyAlignment="1"/>
    <xf numFmtId="0" fontId="15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2" fontId="7" fillId="0" borderId="0" xfId="0" applyNumberFormat="1" applyFont="1" applyFill="1" applyBorder="1" applyAlignment="1">
      <alignment vertical="center"/>
    </xf>
    <xf numFmtId="0" fontId="16" fillId="0" borderId="28" xfId="0" applyFont="1" applyBorder="1" applyAlignment="1">
      <alignment horizontal="center" vertical="center" wrapText="1"/>
    </xf>
    <xf numFmtId="0" fontId="4" fillId="0" borderId="10" xfId="0" applyFont="1" applyBorder="1"/>
    <xf numFmtId="16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43" fontId="7" fillId="0" borderId="6" xfId="0" applyNumberFormat="1" applyFont="1" applyFill="1" applyBorder="1" applyAlignment="1">
      <alignment vertical="center"/>
    </xf>
    <xf numFmtId="166" fontId="9" fillId="0" borderId="6" xfId="1" applyNumberFormat="1" applyFont="1" applyFill="1" applyBorder="1" applyAlignment="1">
      <alignment horizontal="center" vertical="center"/>
    </xf>
    <xf numFmtId="166" fontId="9" fillId="0" borderId="6" xfId="1" applyNumberFormat="1" applyFont="1" applyFill="1" applyBorder="1" applyAlignment="1">
      <alignment horizontal="center" vertical="center" wrapText="1"/>
    </xf>
    <xf numFmtId="43" fontId="7" fillId="0" borderId="19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7" fillId="0" borderId="1" xfId="5" applyFont="1" applyFill="1" applyBorder="1" applyAlignment="1">
      <alignment horizontal="center"/>
    </xf>
    <xf numFmtId="0" fontId="4" fillId="0" borderId="1" xfId="0" applyFont="1" applyBorder="1"/>
    <xf numFmtId="43" fontId="4" fillId="0" borderId="1" xfId="0" applyNumberFormat="1" applyFont="1" applyBorder="1"/>
    <xf numFmtId="2" fontId="7" fillId="0" borderId="0" xfId="0" applyNumberFormat="1" applyFont="1" applyBorder="1"/>
    <xf numFmtId="2" fontId="7" fillId="0" borderId="4" xfId="5" applyNumberFormat="1" applyFont="1" applyBorder="1" applyAlignment="1">
      <alignment horizontal="center"/>
    </xf>
    <xf numFmtId="2" fontId="7" fillId="0" borderId="4" xfId="5" applyNumberFormat="1" applyFont="1" applyFill="1" applyBorder="1" applyAlignment="1">
      <alignment horizontal="center"/>
    </xf>
    <xf numFmtId="2" fontId="7" fillId="0" borderId="4" xfId="0" applyNumberFormat="1" applyFont="1" applyFill="1" applyBorder="1"/>
    <xf numFmtId="0" fontId="7" fillId="0" borderId="4" xfId="0" applyFont="1" applyFill="1" applyBorder="1"/>
    <xf numFmtId="43" fontId="7" fillId="0" borderId="4" xfId="0" applyNumberFormat="1" applyFont="1" applyFill="1" applyBorder="1"/>
    <xf numFmtId="0" fontId="0" fillId="0" borderId="27" xfId="0" applyFill="1" applyBorder="1"/>
    <xf numFmtId="0" fontId="10" fillId="0" borderId="0" xfId="0" applyFont="1" applyFill="1" applyBorder="1" applyAlignment="1">
      <alignment wrapText="1"/>
    </xf>
    <xf numFmtId="2" fontId="7" fillId="0" borderId="30" xfId="0" applyNumberFormat="1" applyFont="1" applyBorder="1"/>
    <xf numFmtId="2" fontId="4" fillId="0" borderId="1" xfId="0" applyNumberFormat="1" applyFont="1" applyBorder="1"/>
    <xf numFmtId="0" fontId="6" fillId="0" borderId="10" xfId="0" applyFont="1" applyBorder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center"/>
    </xf>
    <xf numFmtId="43" fontId="9" fillId="0" borderId="29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9" fontId="0" fillId="0" borderId="27" xfId="0" applyNumberFormat="1" applyFill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27" xfId="0" applyBorder="1"/>
    <xf numFmtId="43" fontId="9" fillId="0" borderId="6" xfId="1" applyNumberFormat="1" applyFont="1" applyFill="1" applyBorder="1" applyAlignment="1">
      <alignment horizontal="center" vertical="center" wrapText="1"/>
    </xf>
    <xf numFmtId="9" fontId="4" fillId="0" borderId="1" xfId="5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/>
    </xf>
    <xf numFmtId="2" fontId="19" fillId="0" borderId="6" xfId="2" applyNumberFormat="1" applyFont="1" applyFill="1" applyBorder="1" applyAlignment="1">
      <alignment horizontal="center" vertical="center"/>
    </xf>
    <xf numFmtId="43" fontId="7" fillId="0" borderId="0" xfId="0" applyNumberFormat="1" applyFont="1" applyFill="1" applyBorder="1" applyAlignment="1">
      <alignment horizontal="center" vertical="center"/>
    </xf>
    <xf numFmtId="43" fontId="23" fillId="0" borderId="1" xfId="0" applyNumberFormat="1" applyFont="1" applyFill="1" applyBorder="1" applyAlignment="1">
      <alignment vertical="center"/>
    </xf>
    <xf numFmtId="43" fontId="7" fillId="0" borderId="0" xfId="0" applyNumberFormat="1" applyFont="1" applyBorder="1" applyAlignment="1">
      <alignment vertical="center"/>
    </xf>
    <xf numFmtId="43" fontId="7" fillId="0" borderId="0" xfId="0" applyNumberFormat="1" applyFont="1" applyFill="1" applyBorder="1" applyAlignment="1">
      <alignment vertical="center"/>
    </xf>
    <xf numFmtId="43" fontId="7" fillId="0" borderId="0" xfId="0" applyNumberFormat="1" applyFont="1" applyBorder="1"/>
    <xf numFmtId="0" fontId="8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/>
    </xf>
    <xf numFmtId="0" fontId="0" fillId="0" borderId="0" xfId="0"/>
    <xf numFmtId="49" fontId="8" fillId="0" borderId="0" xfId="0" applyNumberFormat="1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Fill="1" applyAlignment="1">
      <alignment horizontal="right" vertical="center" wrapText="1"/>
    </xf>
    <xf numFmtId="49" fontId="8" fillId="0" borderId="0" xfId="0" applyNumberFormat="1" applyFont="1" applyFill="1" applyBorder="1" applyAlignment="1"/>
    <xf numFmtId="0" fontId="7" fillId="0" borderId="0" xfId="0" applyFont="1" applyBorder="1"/>
    <xf numFmtId="0" fontId="7" fillId="0" borderId="0" xfId="5" applyFont="1" applyBorder="1" applyAlignment="1">
      <alignment horizontal="center"/>
    </xf>
    <xf numFmtId="2" fontId="4" fillId="0" borderId="0" xfId="0" applyNumberFormat="1" applyFont="1" applyFill="1" applyBorder="1"/>
    <xf numFmtId="49" fontId="8" fillId="0" borderId="0" xfId="0" applyNumberFormat="1" applyFont="1" applyFill="1" applyBorder="1"/>
    <xf numFmtId="0" fontId="10" fillId="0" borderId="17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/>
    </xf>
    <xf numFmtId="0" fontId="24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49" fontId="24" fillId="0" borderId="1" xfId="4" applyNumberFormat="1" applyFont="1" applyFill="1" applyBorder="1" applyAlignment="1">
      <alignment horizontal="center" vertical="center"/>
    </xf>
    <xf numFmtId="49" fontId="24" fillId="0" borderId="1" xfId="6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left" wrapText="1"/>
    </xf>
    <xf numFmtId="2" fontId="7" fillId="0" borderId="1" xfId="4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center"/>
    </xf>
    <xf numFmtId="49" fontId="4" fillId="0" borderId="1" xfId="4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wrapText="1"/>
    </xf>
    <xf numFmtId="2" fontId="7" fillId="0" borderId="1" xfId="4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left"/>
    </xf>
    <xf numFmtId="49" fontId="7" fillId="0" borderId="1" xfId="4" applyNumberFormat="1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wrapText="1"/>
    </xf>
    <xf numFmtId="0" fontId="7" fillId="0" borderId="1" xfId="4" applyFont="1" applyFill="1" applyBorder="1" applyAlignment="1">
      <alignment horizontal="center"/>
    </xf>
    <xf numFmtId="0" fontId="9" fillId="0" borderId="1" xfId="4" applyFont="1" applyFill="1" applyBorder="1" applyAlignment="1">
      <alignment horizontal="right" wrapText="1"/>
    </xf>
    <xf numFmtId="9" fontId="7" fillId="0" borderId="1" xfId="5" applyNumberFormat="1" applyFont="1" applyFill="1" applyBorder="1" applyAlignment="1">
      <alignment horizont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vertical="center"/>
    </xf>
    <xf numFmtId="43" fontId="7" fillId="0" borderId="1" xfId="0" applyNumberFormat="1" applyFont="1" applyFill="1" applyBorder="1"/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wrapText="1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vertical="center"/>
    </xf>
    <xf numFmtId="43" fontId="7" fillId="0" borderId="1" xfId="0" applyNumberFormat="1" applyFont="1" applyFill="1" applyBorder="1"/>
    <xf numFmtId="2" fontId="7" fillId="0" borderId="1" xfId="0" applyNumberFormat="1" applyFont="1" applyFill="1" applyBorder="1" applyAlignment="1">
      <alignment horizont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Border="1"/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wrapText="1"/>
    </xf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wrapText="1"/>
    </xf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wrapText="1"/>
    </xf>
    <xf numFmtId="0" fontId="44" fillId="0" borderId="1" xfId="0" applyFont="1" applyBorder="1"/>
    <xf numFmtId="0" fontId="44" fillId="0" borderId="1" xfId="0" applyFont="1" applyBorder="1" applyAlignment="1">
      <alignment horizontal="center"/>
    </xf>
    <xf numFmtId="0" fontId="48" fillId="0" borderId="1" xfId="0" applyNumberFormat="1" applyFont="1" applyFill="1" applyBorder="1" applyAlignment="1">
      <alignment horizontal="center"/>
    </xf>
    <xf numFmtId="0" fontId="44" fillId="0" borderId="1" xfId="0" applyFont="1" applyBorder="1"/>
    <xf numFmtId="0" fontId="46" fillId="0" borderId="1" xfId="0" applyFont="1" applyBorder="1"/>
    <xf numFmtId="0" fontId="44" fillId="0" borderId="1" xfId="0" applyFont="1" applyBorder="1" applyAlignment="1">
      <alignment horizontal="center"/>
    </xf>
    <xf numFmtId="0" fontId="43" fillId="0" borderId="1" xfId="0" applyFont="1" applyBorder="1"/>
    <xf numFmtId="0" fontId="43" fillId="0" borderId="1" xfId="0" applyFont="1" applyBorder="1" applyAlignment="1">
      <alignment horizontal="left" wrapText="1"/>
    </xf>
    <xf numFmtId="0" fontId="46" fillId="0" borderId="1" xfId="0" applyFont="1" applyBorder="1"/>
    <xf numFmtId="0" fontId="44" fillId="0" borderId="1" xfId="0" applyFont="1" applyBorder="1" applyAlignment="1">
      <alignment horizontal="center"/>
    </xf>
    <xf numFmtId="0" fontId="48" fillId="0" borderId="1" xfId="0" applyFont="1" applyFill="1" applyBorder="1" applyAlignment="1">
      <alignment horizontal="center"/>
    </xf>
    <xf numFmtId="0" fontId="0" fillId="0" borderId="0" xfId="0"/>
    <xf numFmtId="0" fontId="43" fillId="0" borderId="1" xfId="0" applyFont="1" applyBorder="1" applyAlignment="1">
      <alignment horizontal="left" wrapText="1"/>
    </xf>
    <xf numFmtId="0" fontId="46" fillId="0" borderId="1" xfId="0" applyFont="1" applyBorder="1"/>
    <xf numFmtId="0" fontId="4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46" fillId="0" borderId="1" xfId="4" applyFont="1" applyBorder="1"/>
    <xf numFmtId="0" fontId="16" fillId="0" borderId="1" xfId="4" applyFont="1" applyBorder="1" applyAlignment="1">
      <alignment horizontal="center"/>
    </xf>
    <xf numFmtId="0" fontId="46" fillId="0" borderId="1" xfId="4" applyFont="1" applyBorder="1"/>
    <xf numFmtId="0" fontId="45" fillId="0" borderId="1" xfId="4" applyFont="1" applyBorder="1"/>
    <xf numFmtId="0" fontId="16" fillId="0" borderId="1" xfId="4" applyFont="1" applyBorder="1" applyAlignment="1">
      <alignment horizontal="center"/>
    </xf>
    <xf numFmtId="0" fontId="24" fillId="0" borderId="1" xfId="4" applyFont="1" applyBorder="1" applyAlignment="1">
      <alignment horizontal="center"/>
    </xf>
    <xf numFmtId="0" fontId="46" fillId="0" borderId="1" xfId="4" applyFont="1" applyBorder="1"/>
    <xf numFmtId="0" fontId="16" fillId="0" borderId="1" xfId="4" applyFont="1" applyBorder="1" applyAlignment="1">
      <alignment horizontal="center"/>
    </xf>
    <xf numFmtId="0" fontId="16" fillId="0" borderId="1" xfId="4" applyFont="1" applyBorder="1"/>
    <xf numFmtId="0" fontId="16" fillId="0" borderId="1" xfId="4" applyFont="1" applyBorder="1" applyAlignment="1">
      <alignment horizontal="center"/>
    </xf>
    <xf numFmtId="0" fontId="43" fillId="0" borderId="1" xfId="4" applyFont="1" applyFill="1" applyBorder="1" applyAlignment="1">
      <alignment horizontal="center"/>
    </xf>
    <xf numFmtId="0" fontId="46" fillId="0" borderId="1" xfId="0" applyFont="1" applyBorder="1" applyAlignment="1">
      <alignment wrapText="1"/>
    </xf>
    <xf numFmtId="0" fontId="44" fillId="0" borderId="1" xfId="0" applyFont="1" applyBorder="1" applyAlignment="1">
      <alignment horizontal="center"/>
    </xf>
    <xf numFmtId="0" fontId="0" fillId="0" borderId="0" xfId="0"/>
    <xf numFmtId="0" fontId="46" fillId="0" borderId="1" xfId="0" applyFont="1" applyBorder="1" applyAlignment="1">
      <alignment wrapText="1"/>
    </xf>
    <xf numFmtId="0" fontId="44" fillId="0" borderId="1" xfId="0" applyFont="1" applyBorder="1" applyAlignment="1">
      <alignment horizontal="center"/>
    </xf>
    <xf numFmtId="0" fontId="49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wrapText="1"/>
    </xf>
    <xf numFmtId="0" fontId="46" fillId="0" borderId="1" xfId="0" applyFont="1" applyBorder="1"/>
    <xf numFmtId="0" fontId="4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0" fillId="0" borderId="1" xfId="4" applyFont="1" applyFill="1" applyBorder="1" applyAlignment="1">
      <alignment horizontal="center"/>
    </xf>
    <xf numFmtId="0" fontId="10" fillId="0" borderId="1" xfId="4" applyNumberFormat="1" applyFont="1" applyFill="1" applyBorder="1" applyAlignment="1">
      <alignment horizontal="center"/>
    </xf>
    <xf numFmtId="0" fontId="0" fillId="0" borderId="0" xfId="0"/>
    <xf numFmtId="0" fontId="43" fillId="0" borderId="1" xfId="0" applyFont="1" applyBorder="1"/>
    <xf numFmtId="0" fontId="24" fillId="0" borderId="1" xfId="0" applyFont="1" applyBorder="1" applyAlignment="1">
      <alignment horizontal="left"/>
    </xf>
    <xf numFmtId="0" fontId="44" fillId="0" borderId="1" xfId="0" applyFont="1" applyBorder="1" applyAlignment="1">
      <alignment wrapText="1"/>
    </xf>
    <xf numFmtId="0" fontId="44" fillId="0" borderId="1" xfId="0" applyFont="1" applyBorder="1"/>
    <xf numFmtId="0" fontId="46" fillId="0" borderId="1" xfId="0" applyFont="1" applyBorder="1"/>
    <xf numFmtId="0" fontId="44" fillId="0" borderId="1" xfId="0" applyFont="1" applyBorder="1" applyAlignment="1">
      <alignment horizontal="center"/>
    </xf>
    <xf numFmtId="0" fontId="16" fillId="0" borderId="1" xfId="0" applyFont="1" applyBorder="1"/>
    <xf numFmtId="0" fontId="7" fillId="0" borderId="1" xfId="0" applyFont="1" applyFill="1" applyBorder="1" applyAlignment="1">
      <alignment vertical="center"/>
    </xf>
    <xf numFmtId="0" fontId="44" fillId="0" borderId="1" xfId="0" applyFont="1" applyFill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6" fillId="0" borderId="1" xfId="0" applyFont="1" applyBorder="1"/>
    <xf numFmtId="0" fontId="45" fillId="0" borderId="1" xfId="0" applyFont="1" applyBorder="1"/>
    <xf numFmtId="0" fontId="44" fillId="0" borderId="1" xfId="0" applyFont="1" applyBorder="1" applyAlignment="1">
      <alignment horizontal="center"/>
    </xf>
    <xf numFmtId="0" fontId="43" fillId="0" borderId="1" xfId="0" applyFont="1" applyFill="1" applyBorder="1" applyAlignment="1">
      <alignment horizontal="center"/>
    </xf>
    <xf numFmtId="0" fontId="0" fillId="0" borderId="1" xfId="0" applyBorder="1"/>
    <xf numFmtId="0" fontId="44" fillId="0" borderId="1" xfId="0" applyFont="1" applyBorder="1" applyAlignment="1">
      <alignment wrapText="1"/>
    </xf>
    <xf numFmtId="0" fontId="43" fillId="0" borderId="1" xfId="0" applyFont="1" applyBorder="1" applyAlignment="1">
      <alignment horizontal="left" wrapText="1"/>
    </xf>
    <xf numFmtId="0" fontId="44" fillId="0" borderId="1" xfId="0" applyFont="1" applyBorder="1"/>
    <xf numFmtId="0" fontId="46" fillId="0" borderId="1" xfId="0" applyFont="1" applyBorder="1"/>
    <xf numFmtId="0" fontId="4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46" fillId="0" borderId="1" xfId="0" applyFont="1" applyFill="1" applyBorder="1"/>
    <xf numFmtId="0" fontId="4" fillId="0" borderId="1" xfId="0" applyNumberFormat="1" applyFont="1" applyBorder="1" applyAlignment="1">
      <alignment horizontal="left" vertical="center" wrapText="1"/>
    </xf>
    <xf numFmtId="0" fontId="0" fillId="27" borderId="0" xfId="0" applyFill="1"/>
    <xf numFmtId="0" fontId="7" fillId="0" borderId="12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4" fontId="7" fillId="0" borderId="15" xfId="0" applyNumberFormat="1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4" fillId="0" borderId="35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0" fontId="7" fillId="0" borderId="35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24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20" xfId="0" applyFont="1" applyBorder="1" applyAlignment="1">
      <alignment horizontal="right"/>
    </xf>
    <xf numFmtId="4" fontId="7" fillId="0" borderId="4" xfId="0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4" fontId="4" fillId="0" borderId="39" xfId="0" applyNumberFormat="1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/>
    </xf>
    <xf numFmtId="2" fontId="5" fillId="0" borderId="43" xfId="0" applyNumberFormat="1" applyFont="1" applyBorder="1" applyAlignment="1">
      <alignment horizontal="center" vertical="center"/>
    </xf>
    <xf numFmtId="2" fontId="5" fillId="0" borderId="44" xfId="0" applyNumberFormat="1" applyFont="1" applyBorder="1" applyAlignment="1">
      <alignment horizontal="center" vertical="center"/>
    </xf>
    <xf numFmtId="2" fontId="5" fillId="0" borderId="45" xfId="0" applyNumberFormat="1" applyFont="1" applyBorder="1" applyAlignment="1">
      <alignment horizontal="center" vertical="center"/>
    </xf>
    <xf numFmtId="0" fontId="7" fillId="0" borderId="46" xfId="0" applyFont="1" applyBorder="1" applyAlignment="1">
      <alignment horizontal="right"/>
    </xf>
    <xf numFmtId="0" fontId="7" fillId="0" borderId="34" xfId="0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35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0" fontId="7" fillId="0" borderId="4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8" fillId="0" borderId="32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wrapText="1"/>
    </xf>
    <xf numFmtId="0" fontId="25" fillId="0" borderId="49" xfId="0" applyFont="1" applyFill="1" applyBorder="1" applyAlignment="1">
      <alignment horizontal="left" vertical="center" wrapText="1"/>
    </xf>
    <xf numFmtId="0" fontId="25" fillId="0" borderId="50" xfId="0" applyFont="1" applyFill="1" applyBorder="1" applyAlignment="1">
      <alignment horizontal="left" vertical="center" wrapText="1"/>
    </xf>
    <xf numFmtId="0" fontId="25" fillId="0" borderId="52" xfId="0" applyFont="1" applyFill="1" applyBorder="1" applyAlignment="1">
      <alignment horizontal="left" vertical="center" wrapText="1"/>
    </xf>
    <xf numFmtId="0" fontId="21" fillId="4" borderId="49" xfId="0" applyFont="1" applyFill="1" applyBorder="1" applyAlignment="1">
      <alignment horizontal="center" vertical="center" wrapText="1"/>
    </xf>
    <xf numFmtId="0" fontId="21" fillId="4" borderId="50" xfId="0" applyFont="1" applyFill="1" applyBorder="1" applyAlignment="1">
      <alignment horizontal="center" vertical="center" wrapText="1"/>
    </xf>
    <xf numFmtId="0" fontId="21" fillId="4" borderId="52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left" vertical="center" wrapText="1"/>
    </xf>
    <xf numFmtId="0" fontId="10" fillId="2" borderId="50" xfId="0" applyFont="1" applyFill="1" applyBorder="1" applyAlignment="1">
      <alignment horizontal="left" vertical="center" wrapText="1"/>
    </xf>
    <xf numFmtId="0" fontId="10" fillId="2" borderId="5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10" fillId="0" borderId="27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textRotation="90" wrapText="1"/>
    </xf>
    <xf numFmtId="0" fontId="4" fillId="0" borderId="15" xfId="0" applyFont="1" applyFill="1" applyBorder="1" applyAlignment="1">
      <alignment horizontal="center" textRotation="90" wrapText="1"/>
    </xf>
    <xf numFmtId="0" fontId="4" fillId="0" borderId="5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0" fontId="21" fillId="4" borderId="1" xfId="4" applyFont="1" applyFill="1" applyBorder="1" applyAlignment="1">
      <alignment horizontal="center" vertical="center" wrapText="1"/>
    </xf>
    <xf numFmtId="0" fontId="10" fillId="2" borderId="53" xfId="4" applyFont="1" applyFill="1" applyBorder="1" applyAlignment="1">
      <alignment horizontal="left" vertical="center" wrapText="1"/>
    </xf>
    <xf numFmtId="0" fontId="10" fillId="2" borderId="54" xfId="4" applyFont="1" applyFill="1" applyBorder="1" applyAlignment="1">
      <alignment horizontal="left" vertical="center" wrapText="1"/>
    </xf>
    <xf numFmtId="0" fontId="10" fillId="2" borderId="55" xfId="4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21" fillId="4" borderId="49" xfId="4" applyFont="1" applyFill="1" applyBorder="1" applyAlignment="1">
      <alignment horizontal="center" vertical="center" wrapText="1"/>
    </xf>
    <xf numFmtId="0" fontId="21" fillId="4" borderId="50" xfId="4" applyFont="1" applyFill="1" applyBorder="1" applyAlignment="1">
      <alignment horizontal="center" vertical="center" wrapText="1"/>
    </xf>
    <xf numFmtId="0" fontId="21" fillId="4" borderId="52" xfId="4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</cellXfs>
  <cellStyles count="67">
    <cellStyle name="20% - Accent1 2" xfId="13"/>
    <cellStyle name="20% - Accent2 2" xfId="14"/>
    <cellStyle name="20% - Accent3 2" xfId="15"/>
    <cellStyle name="20% - Accent4 2" xfId="16"/>
    <cellStyle name="20% - Accent5 2" xfId="17"/>
    <cellStyle name="20% - Accent6 2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Bad 2" xfId="37"/>
    <cellStyle name="Calculation 2" xfId="38"/>
    <cellStyle name="Check Cell 2" xfId="39"/>
    <cellStyle name="Comma" xfId="1" builtinId="3"/>
    <cellStyle name="Comma 2" xfId="65"/>
    <cellStyle name="Explanatory Text 2" xfId="40"/>
    <cellStyle name="Good" xfId="2" builtinId="26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10" xfId="60"/>
    <cellStyle name="Normal 2" xfId="3"/>
    <cellStyle name="Normal 2 2" xfId="4"/>
    <cellStyle name="Normal 2 2 2" xfId="6"/>
    <cellStyle name="Normal 2_Kekavas BA" xfId="5"/>
    <cellStyle name="Normal 3" xfId="8"/>
    <cellStyle name="Normal 3 2" xfId="10"/>
    <cellStyle name="Normal 3 2 2" xfId="62"/>
    <cellStyle name="Normal 3 3" xfId="12"/>
    <cellStyle name="Normal 3 3 2" xfId="64"/>
    <cellStyle name="Normal 3 4" xfId="50"/>
    <cellStyle name="Normal 3 5" xfId="61"/>
    <cellStyle name="Normal 3 6" xfId="9"/>
    <cellStyle name="Normal 3 7" xfId="66"/>
    <cellStyle name="Normal 4" xfId="11"/>
    <cellStyle name="Normal 4 2" xfId="63"/>
    <cellStyle name="Normal 5" xfId="49"/>
    <cellStyle name="Normal 6" xfId="56"/>
    <cellStyle name="Normal 7" xfId="57"/>
    <cellStyle name="Normal 8" xfId="58"/>
    <cellStyle name="Normal 9" xfId="59"/>
    <cellStyle name="Note 2" xfId="51"/>
    <cellStyle name="Output 2" xfId="52"/>
    <cellStyle name="Style 1" xfId="7"/>
    <cellStyle name="Title 2" xfId="53"/>
    <cellStyle name="Total 2" xfId="54"/>
    <cellStyle name="Warning Text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22"/>
  <sheetViews>
    <sheetView showZeros="0" view="pageBreakPreview" zoomScaleNormal="100" zoomScaleSheetLayoutView="100" workbookViewId="0">
      <selection activeCell="A15" sqref="A15:H15"/>
    </sheetView>
  </sheetViews>
  <sheetFormatPr defaultRowHeight="12.75"/>
  <cols>
    <col min="1" max="1" width="13.85546875" customWidth="1"/>
    <col min="3" max="3" width="6.42578125" customWidth="1"/>
    <col min="4" max="4" width="4.140625" customWidth="1"/>
    <col min="7" max="7" width="12.85546875" customWidth="1"/>
    <col min="8" max="8" width="8.85546875" customWidth="1"/>
    <col min="9" max="9" width="9" customWidth="1"/>
    <col min="10" max="10" width="8.42578125" customWidth="1"/>
  </cols>
  <sheetData>
    <row r="1" spans="1:10" ht="15.75" thickBot="1">
      <c r="A1" s="117"/>
      <c r="B1" s="118" t="s">
        <v>156</v>
      </c>
      <c r="C1" s="118"/>
      <c r="D1" s="118"/>
      <c r="E1" s="118"/>
      <c r="F1" s="118"/>
      <c r="G1" s="118"/>
      <c r="H1" s="154"/>
      <c r="I1" s="154"/>
      <c r="J1" s="154"/>
    </row>
    <row r="2" spans="1:10" ht="15.75" thickTop="1">
      <c r="A2" s="67"/>
      <c r="B2" s="119" t="s">
        <v>56</v>
      </c>
      <c r="C2" s="77"/>
      <c r="D2" s="77"/>
      <c r="E2" s="77"/>
      <c r="F2" s="77"/>
      <c r="G2" s="77"/>
    </row>
    <row r="3" spans="1:10" ht="12.75" customHeight="1">
      <c r="A3" s="300" t="s">
        <v>27</v>
      </c>
      <c r="B3" s="300"/>
      <c r="C3" s="309" t="str">
        <f>Kopsavilkums!C6</f>
        <v>Vaļēja ūdens novadīšanas sistēma no Aizpuriešiem līdz Līvānu ezeram Līvānos, Līvānu novadā un Turku pagastā, Līvānu novadā</v>
      </c>
      <c r="D3" s="309"/>
      <c r="E3" s="309"/>
      <c r="F3" s="309"/>
      <c r="G3" s="309"/>
      <c r="H3" s="309"/>
      <c r="I3" s="309"/>
      <c r="J3" s="309"/>
    </row>
    <row r="4" spans="1:10" ht="25.5" customHeight="1">
      <c r="A4" s="300"/>
      <c r="B4" s="300"/>
      <c r="C4" s="309"/>
      <c r="D4" s="309"/>
      <c r="E4" s="309"/>
      <c r="F4" s="309"/>
      <c r="G4" s="309"/>
      <c r="H4" s="309"/>
      <c r="I4" s="309"/>
      <c r="J4" s="309"/>
    </row>
    <row r="5" spans="1:10">
      <c r="A5" s="120" t="s">
        <v>28</v>
      </c>
      <c r="B5" s="13" t="str">
        <f>Kopsavilkums!C7</f>
        <v>Līvānos, Līvānu novadā un Turku pagastā, Līvānu novadā</v>
      </c>
      <c r="C5" s="121"/>
    </row>
    <row r="6" spans="1:10">
      <c r="A6" s="120" t="s">
        <v>29</v>
      </c>
      <c r="B6" s="13" t="str">
        <f>Kopsavilkums!C8</f>
        <v>Līvānu novada dome</v>
      </c>
      <c r="C6" s="121"/>
      <c r="H6" s="3"/>
    </row>
    <row r="7" spans="1:10">
      <c r="A7" s="120" t="s">
        <v>30</v>
      </c>
      <c r="B7" s="13">
        <f>Kopsavilkums!C9</f>
        <v>0</v>
      </c>
      <c r="C7" s="121"/>
      <c r="D7" s="96"/>
      <c r="E7" s="122" t="s">
        <v>49</v>
      </c>
      <c r="F7" s="67"/>
      <c r="G7" s="4">
        <f>I17</f>
        <v>0</v>
      </c>
      <c r="H7" t="s">
        <v>114</v>
      </c>
    </row>
    <row r="8" spans="1:10" ht="13.5" thickBot="1">
      <c r="A8" s="13" t="str">
        <f>Kopsavilkums!D13</f>
        <v xml:space="preserve">Tāme sastādīta: </v>
      </c>
      <c r="B8" s="5" t="str">
        <f>Kopsavilkums!F13</f>
        <v>2016.gada janvārī</v>
      </c>
      <c r="C8" s="5"/>
      <c r="D8" s="5"/>
      <c r="E8" s="5"/>
      <c r="F8" s="5"/>
      <c r="G8" s="123"/>
    </row>
    <row r="9" spans="1:10" ht="15" thickBot="1">
      <c r="A9" s="124" t="s">
        <v>18</v>
      </c>
      <c r="B9" s="301" t="s">
        <v>27</v>
      </c>
      <c r="C9" s="301"/>
      <c r="D9" s="301"/>
      <c r="E9" s="301"/>
      <c r="F9" s="301"/>
      <c r="G9" s="301"/>
      <c r="H9" s="301"/>
      <c r="I9" s="302" t="s">
        <v>19</v>
      </c>
      <c r="J9" s="303"/>
    </row>
    <row r="10" spans="1:10" ht="60.75" customHeight="1" thickTop="1">
      <c r="A10" s="146">
        <v>1</v>
      </c>
      <c r="B10" s="304" t="str">
        <f>C3</f>
        <v>Vaļēja ūdens novadīšanas sistēma no Aizpuriešiem līdz Līvānu ezeram Līvānos, Līvānu novadā un Turku pagastā, Līvānu novadā</v>
      </c>
      <c r="C10" s="305"/>
      <c r="D10" s="305"/>
      <c r="E10" s="305"/>
      <c r="F10" s="305"/>
      <c r="G10" s="305"/>
      <c r="H10" s="306"/>
      <c r="I10" s="307">
        <f>Kopsavilkums!D31</f>
        <v>0</v>
      </c>
      <c r="J10" s="308"/>
    </row>
    <row r="11" spans="1:10">
      <c r="A11" s="125"/>
      <c r="B11" s="295" t="s">
        <v>20</v>
      </c>
      <c r="C11" s="296"/>
      <c r="D11" s="296"/>
      <c r="E11" s="296"/>
      <c r="F11" s="296"/>
      <c r="G11" s="296"/>
      <c r="H11" s="297"/>
      <c r="I11" s="298">
        <f>SUM(I10:J10)</f>
        <v>0</v>
      </c>
      <c r="J11" s="299"/>
    </row>
    <row r="12" spans="1:10">
      <c r="A12" s="287" t="s">
        <v>50</v>
      </c>
      <c r="B12" s="288"/>
      <c r="C12" s="288"/>
      <c r="D12" s="288"/>
      <c r="E12" s="288"/>
      <c r="F12" s="288"/>
      <c r="G12" s="288"/>
      <c r="H12" s="126">
        <v>0.02</v>
      </c>
      <c r="I12" s="289">
        <f>ROUND(I11*H12,2)</f>
        <v>0</v>
      </c>
      <c r="J12" s="290"/>
    </row>
    <row r="13" spans="1:10">
      <c r="A13" s="287" t="s">
        <v>51</v>
      </c>
      <c r="B13" s="288"/>
      <c r="C13" s="288"/>
      <c r="D13" s="288"/>
      <c r="E13" s="288"/>
      <c r="F13" s="288"/>
      <c r="G13" s="288"/>
      <c r="H13" s="157">
        <v>2.5000000000000001E-2</v>
      </c>
      <c r="I13" s="289">
        <f>ROUND(I11*H13,2)</f>
        <v>0</v>
      </c>
      <c r="J13" s="290"/>
    </row>
    <row r="14" spans="1:10">
      <c r="A14" s="287" t="s">
        <v>52</v>
      </c>
      <c r="B14" s="288"/>
      <c r="C14" s="288"/>
      <c r="D14" s="288"/>
      <c r="E14" s="288"/>
      <c r="F14" s="288"/>
      <c r="G14" s="288"/>
      <c r="H14" s="126">
        <v>7.0000000000000001E-3</v>
      </c>
      <c r="I14" s="289">
        <f>ROUND(I11*H14,2)</f>
        <v>0</v>
      </c>
      <c r="J14" s="290"/>
    </row>
    <row r="15" spans="1:10">
      <c r="A15" s="291" t="s">
        <v>21</v>
      </c>
      <c r="B15" s="292"/>
      <c r="C15" s="292"/>
      <c r="D15" s="292"/>
      <c r="E15" s="292"/>
      <c r="F15" s="292"/>
      <c r="G15" s="292"/>
      <c r="H15" s="292"/>
      <c r="I15" s="293">
        <f>SUM(I11:J14)</f>
        <v>0</v>
      </c>
      <c r="J15" s="294"/>
    </row>
    <row r="16" spans="1:10">
      <c r="A16" s="287" t="s">
        <v>22</v>
      </c>
      <c r="B16" s="288"/>
      <c r="C16" s="288"/>
      <c r="D16" s="288"/>
      <c r="E16" s="288"/>
      <c r="F16" s="288"/>
      <c r="G16" s="288"/>
      <c r="H16" s="127">
        <v>0.21</v>
      </c>
      <c r="I16" s="289">
        <f>ROUND(I15*H16,2)</f>
        <v>0</v>
      </c>
      <c r="J16" s="290"/>
    </row>
    <row r="17" spans="1:10" ht="13.5" thickBot="1">
      <c r="A17" s="283" t="s">
        <v>21</v>
      </c>
      <c r="B17" s="284"/>
      <c r="C17" s="284"/>
      <c r="D17" s="284"/>
      <c r="E17" s="284"/>
      <c r="F17" s="284"/>
      <c r="G17" s="284"/>
      <c r="H17" s="284"/>
      <c r="I17" s="285">
        <f>SUM(I15:J16)</f>
        <v>0</v>
      </c>
      <c r="J17" s="286"/>
    </row>
    <row r="19" spans="1:10">
      <c r="A19" s="7" t="s">
        <v>13</v>
      </c>
    </row>
    <row r="20" spans="1:10">
      <c r="A20" s="7"/>
      <c r="C20" s="153"/>
    </row>
    <row r="21" spans="1:10">
      <c r="A21" s="7" t="s">
        <v>14</v>
      </c>
      <c r="C21" s="152"/>
    </row>
    <row r="22" spans="1:10">
      <c r="C22" s="152"/>
    </row>
  </sheetData>
  <mergeCells count="20">
    <mergeCell ref="A3:B4"/>
    <mergeCell ref="B9:H9"/>
    <mergeCell ref="I9:J9"/>
    <mergeCell ref="B10:H10"/>
    <mergeCell ref="I10:J10"/>
    <mergeCell ref="C3:J4"/>
    <mergeCell ref="B11:H11"/>
    <mergeCell ref="I11:J11"/>
    <mergeCell ref="A12:G12"/>
    <mergeCell ref="I12:J12"/>
    <mergeCell ref="A13:G13"/>
    <mergeCell ref="I13:J13"/>
    <mergeCell ref="A17:H17"/>
    <mergeCell ref="I17:J17"/>
    <mergeCell ref="A14:G14"/>
    <mergeCell ref="I14:J14"/>
    <mergeCell ref="A15:H15"/>
    <mergeCell ref="I15:J15"/>
    <mergeCell ref="A16:G16"/>
    <mergeCell ref="I16:J16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tabColor rgb="FF92D050"/>
  </sheetPr>
  <dimension ref="A1:N29"/>
  <sheetViews>
    <sheetView showZeros="0" view="pageBreakPreview" zoomScaleNormal="100" zoomScaleSheetLayoutView="100" workbookViewId="0">
      <selection activeCell="H15" sqref="H15"/>
    </sheetView>
  </sheetViews>
  <sheetFormatPr defaultRowHeight="12.75"/>
  <cols>
    <col min="1" max="1" width="5.5703125" customWidth="1"/>
    <col min="2" max="2" width="12" customWidth="1"/>
    <col min="3" max="3" width="5.28515625" customWidth="1"/>
    <col min="5" max="5" width="6" customWidth="1"/>
    <col min="6" max="6" width="5.5703125" customWidth="1"/>
    <col min="7" max="7" width="6.42578125" customWidth="1"/>
    <col min="8" max="8" width="5.7109375" customWidth="1"/>
    <col min="9" max="9" width="2.28515625" customWidth="1"/>
    <col min="10" max="10" width="5.28515625" customWidth="1"/>
    <col min="12" max="12" width="6.28515625" customWidth="1"/>
    <col min="13" max="13" width="3.140625" customWidth="1"/>
  </cols>
  <sheetData>
    <row r="1" spans="1:14">
      <c r="A1" s="14"/>
      <c r="B1" s="14"/>
      <c r="C1" s="14"/>
      <c r="D1" s="14"/>
      <c r="E1" s="14"/>
      <c r="F1" s="14"/>
      <c r="G1" s="14"/>
      <c r="H1" s="14"/>
      <c r="I1" s="345" t="s">
        <v>15</v>
      </c>
      <c r="J1" s="345"/>
      <c r="K1" s="345"/>
      <c r="L1" s="345"/>
      <c r="M1" s="14"/>
    </row>
    <row r="2" spans="1:14">
      <c r="A2" s="14"/>
      <c r="B2" s="14"/>
      <c r="C2" s="14"/>
      <c r="D2" s="14"/>
      <c r="E2" s="14"/>
      <c r="F2" s="14"/>
      <c r="G2" s="327"/>
      <c r="H2" s="327"/>
      <c r="I2" s="327"/>
      <c r="J2" s="327"/>
      <c r="K2" s="327"/>
      <c r="L2" s="327"/>
      <c r="M2" s="14"/>
    </row>
    <row r="3" spans="1:14">
      <c r="A3" s="14"/>
      <c r="B3" s="14"/>
      <c r="C3" s="14"/>
      <c r="D3" s="14"/>
      <c r="E3" s="14"/>
      <c r="F3" s="14"/>
      <c r="G3" s="346"/>
      <c r="H3" s="346"/>
      <c r="I3" s="346"/>
      <c r="J3" s="346"/>
      <c r="K3" s="346"/>
      <c r="L3" s="346"/>
      <c r="M3" s="14"/>
    </row>
    <row r="4" spans="1:14">
      <c r="A4" s="14"/>
      <c r="B4" s="14"/>
      <c r="C4" s="14"/>
      <c r="D4" s="14"/>
      <c r="E4" s="14"/>
      <c r="F4" s="14"/>
      <c r="G4" s="44"/>
      <c r="H4" s="44"/>
      <c r="I4" s="44"/>
      <c r="J4" s="44"/>
      <c r="K4" s="44"/>
      <c r="L4" s="44"/>
      <c r="M4" s="14"/>
    </row>
    <row r="5" spans="1:14">
      <c r="A5" s="14"/>
      <c r="B5" s="14"/>
      <c r="C5" s="14"/>
      <c r="D5" s="14"/>
      <c r="E5" s="14"/>
      <c r="F5" s="14"/>
      <c r="G5" s="44"/>
      <c r="H5" s="44"/>
      <c r="I5" s="44"/>
      <c r="J5" s="44"/>
      <c r="K5" s="44"/>
      <c r="L5" s="44" t="s">
        <v>16</v>
      </c>
      <c r="M5" s="14"/>
    </row>
    <row r="6" spans="1:14">
      <c r="A6" s="14"/>
      <c r="B6" s="14"/>
      <c r="C6" s="14"/>
      <c r="D6" s="14"/>
      <c r="E6" s="14"/>
      <c r="F6" s="14"/>
      <c r="G6" s="347"/>
      <c r="H6" s="348"/>
      <c r="I6" s="348"/>
      <c r="J6" s="348"/>
      <c r="K6" s="348"/>
      <c r="L6" s="348"/>
      <c r="M6" s="14"/>
    </row>
    <row r="7" spans="1:14">
      <c r="A7" s="14"/>
      <c r="B7" s="14"/>
      <c r="C7" s="14"/>
      <c r="D7" s="14"/>
      <c r="E7" s="14"/>
      <c r="F7" s="14"/>
      <c r="G7" s="16"/>
      <c r="H7" s="16"/>
      <c r="I7" s="16"/>
      <c r="J7" s="16"/>
      <c r="K7" s="16"/>
      <c r="L7" s="16"/>
      <c r="M7" s="14"/>
    </row>
    <row r="8" spans="1:14" ht="18.75">
      <c r="A8" s="349" t="s">
        <v>0</v>
      </c>
      <c r="B8" s="349"/>
      <c r="C8" s="349"/>
      <c r="D8" s="349"/>
      <c r="E8" s="349"/>
      <c r="F8" s="349"/>
      <c r="G8" s="349"/>
      <c r="H8" s="349"/>
      <c r="I8" s="349"/>
      <c r="J8" s="349"/>
      <c r="K8" s="349"/>
      <c r="L8" s="349"/>
      <c r="M8" s="349"/>
    </row>
    <row r="9" spans="1:14" ht="18.7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4" ht="40.9" customHeight="1">
      <c r="A10" s="334" t="s">
        <v>27</v>
      </c>
      <c r="B10" s="334"/>
      <c r="C10" s="335" t="str">
        <f>'LT-1; SagPilseta'!B4</f>
        <v>Vaļēja ūdens novadīšanas sistēma no Aizpuriešiem līdz Līvānu ezeram Līvānos, Līvānu novadā un Turku pagastā, Līvānu novadā</v>
      </c>
      <c r="D10" s="336"/>
      <c r="E10" s="336"/>
      <c r="F10" s="336"/>
      <c r="G10" s="336"/>
      <c r="H10" s="336"/>
      <c r="I10" s="336"/>
      <c r="J10" s="336"/>
      <c r="K10" s="336"/>
      <c r="L10" s="336"/>
      <c r="M10" s="336"/>
    </row>
    <row r="11" spans="1:14">
      <c r="A11" s="337" t="s">
        <v>28</v>
      </c>
      <c r="B11" s="337"/>
      <c r="C11" s="335" t="str">
        <f>'LT-1; SagPilseta'!B5</f>
        <v>Līvānos, Līvānu novadā un Turku pagastā, Līvānu novadā</v>
      </c>
      <c r="D11" s="336"/>
      <c r="E11" s="336"/>
      <c r="F11" s="336"/>
      <c r="G11" s="336"/>
      <c r="H11" s="336"/>
      <c r="I11" s="336"/>
      <c r="J11" s="336"/>
      <c r="K11" s="336"/>
      <c r="L11" s="336"/>
      <c r="M11" s="336"/>
    </row>
    <row r="12" spans="1:14">
      <c r="A12" s="337" t="s">
        <v>29</v>
      </c>
      <c r="B12" s="337"/>
      <c r="C12" s="335" t="str">
        <f>'LT-1; SagPilseta'!B6</f>
        <v>Līvānu novada dome</v>
      </c>
      <c r="D12" s="336"/>
      <c r="E12" s="336"/>
      <c r="F12" s="336"/>
      <c r="G12" s="336"/>
      <c r="H12" s="336"/>
      <c r="I12" s="336"/>
      <c r="J12" s="336"/>
      <c r="K12" s="336"/>
      <c r="L12" s="336"/>
      <c r="M12" s="336"/>
    </row>
    <row r="13" spans="1:14" s="70" customFormat="1">
      <c r="A13" s="338" t="s">
        <v>30</v>
      </c>
      <c r="B13" s="338"/>
      <c r="C13" s="344"/>
      <c r="D13" s="344"/>
      <c r="E13" s="344"/>
      <c r="F13" s="76"/>
      <c r="G13" s="76"/>
      <c r="H13" s="76"/>
      <c r="I13" s="76"/>
      <c r="J13" s="76"/>
      <c r="K13" s="76"/>
      <c r="L13" s="76"/>
      <c r="M13" s="76"/>
    </row>
    <row r="14" spans="1:14">
      <c r="A14" s="7"/>
      <c r="B14" s="7"/>
      <c r="C14" s="7"/>
      <c r="D14" s="9"/>
      <c r="E14" s="339" t="s">
        <v>17</v>
      </c>
      <c r="F14" s="339"/>
      <c r="G14" s="339"/>
      <c r="H14" s="75" t="s">
        <v>241</v>
      </c>
      <c r="I14" s="47"/>
      <c r="J14" s="47"/>
      <c r="M14" s="42"/>
      <c r="N14" s="42"/>
    </row>
    <row r="15" spans="1:14" ht="13.5" thickBot="1">
      <c r="A15" s="48"/>
      <c r="B15" s="8"/>
      <c r="C15" s="8"/>
      <c r="D15" s="49"/>
      <c r="E15" s="49"/>
      <c r="F15" s="49"/>
      <c r="G15" s="49"/>
      <c r="H15" s="49"/>
      <c r="I15" s="50"/>
      <c r="J15" s="50"/>
      <c r="K15" s="46"/>
      <c r="L15" s="46"/>
      <c r="M15" s="46"/>
    </row>
    <row r="16" spans="1:14" ht="13.5" thickBot="1">
      <c r="A16" s="51" t="s">
        <v>18</v>
      </c>
      <c r="B16" s="340" t="s">
        <v>27</v>
      </c>
      <c r="C16" s="341"/>
      <c r="D16" s="341"/>
      <c r="E16" s="341"/>
      <c r="F16" s="341"/>
      <c r="G16" s="341"/>
      <c r="H16" s="341"/>
      <c r="I16" s="341"/>
      <c r="J16" s="341"/>
      <c r="K16" s="342" t="s">
        <v>121</v>
      </c>
      <c r="L16" s="341"/>
      <c r="M16" s="343"/>
    </row>
    <row r="17" spans="1:14">
      <c r="A17" s="52"/>
      <c r="B17" s="327"/>
      <c r="C17" s="327"/>
      <c r="D17" s="327"/>
      <c r="E17" s="327"/>
      <c r="F17" s="327"/>
      <c r="G17" s="327"/>
      <c r="H17" s="327"/>
      <c r="I17" s="327"/>
      <c r="J17" s="328"/>
      <c r="K17" s="329"/>
      <c r="L17" s="327"/>
      <c r="M17" s="330"/>
    </row>
    <row r="18" spans="1:14" ht="42" customHeight="1">
      <c r="A18" s="53">
        <v>1</v>
      </c>
      <c r="B18" s="310" t="str">
        <f>C10</f>
        <v>Vaļēja ūdens novadīšanas sistēma no Aizpuriešiem līdz Līvānu ezeram Līvānos, Līvānu novadā un Turku pagastā, Līvānu novadā</v>
      </c>
      <c r="C18" s="311"/>
      <c r="D18" s="311"/>
      <c r="E18" s="311"/>
      <c r="F18" s="311"/>
      <c r="G18" s="311"/>
      <c r="H18" s="311"/>
      <c r="I18" s="311"/>
      <c r="J18" s="312"/>
      <c r="K18" s="331">
        <f>Kopsavilkums!G10</f>
        <v>0</v>
      </c>
      <c r="L18" s="332"/>
      <c r="M18" s="333"/>
    </row>
    <row r="19" spans="1:14" ht="13.5" thickBot="1">
      <c r="A19" s="54"/>
      <c r="B19" s="325"/>
      <c r="C19" s="325"/>
      <c r="D19" s="325"/>
      <c r="E19" s="325"/>
      <c r="F19" s="325"/>
      <c r="G19" s="325"/>
      <c r="H19" s="325"/>
      <c r="I19" s="325"/>
      <c r="J19" s="326"/>
      <c r="K19" s="314"/>
      <c r="L19" s="315"/>
      <c r="M19" s="316"/>
    </row>
    <row r="20" spans="1:14">
      <c r="A20" s="55"/>
      <c r="B20" s="317" t="s">
        <v>20</v>
      </c>
      <c r="C20" s="318"/>
      <c r="D20" s="318"/>
      <c r="E20" s="318"/>
      <c r="F20" s="318"/>
      <c r="G20" s="318"/>
      <c r="H20" s="318"/>
      <c r="I20" s="318"/>
      <c r="J20" s="318"/>
      <c r="K20" s="298">
        <f>K18</f>
        <v>0</v>
      </c>
      <c r="L20" s="319"/>
      <c r="M20" s="299"/>
    </row>
    <row r="21" spans="1:14">
      <c r="A21" s="291" t="s">
        <v>21</v>
      </c>
      <c r="B21" s="292"/>
      <c r="C21" s="292"/>
      <c r="D21" s="292"/>
      <c r="E21" s="292"/>
      <c r="F21" s="292"/>
      <c r="G21" s="292"/>
      <c r="H21" s="292"/>
      <c r="I21" s="292"/>
      <c r="J21" s="292"/>
      <c r="K21" s="293">
        <f>K20</f>
        <v>0</v>
      </c>
      <c r="L21" s="320"/>
      <c r="M21" s="294"/>
      <c r="N21" s="56"/>
    </row>
    <row r="22" spans="1:14">
      <c r="A22" s="321" t="s">
        <v>22</v>
      </c>
      <c r="B22" s="322"/>
      <c r="C22" s="322"/>
      <c r="D22" s="322"/>
      <c r="E22" s="322"/>
      <c r="F22" s="322"/>
      <c r="G22" s="322"/>
      <c r="H22" s="322"/>
      <c r="I22" s="322"/>
      <c r="J22" s="6">
        <v>21</v>
      </c>
      <c r="K22" s="323">
        <f>ROUND(K21*J22/100,2)</f>
        <v>0</v>
      </c>
      <c r="L22" s="323"/>
      <c r="M22" s="324"/>
    </row>
    <row r="23" spans="1:14" ht="13.5" thickBot="1">
      <c r="A23" s="283" t="s">
        <v>21</v>
      </c>
      <c r="B23" s="284"/>
      <c r="C23" s="284"/>
      <c r="D23" s="284"/>
      <c r="E23" s="284"/>
      <c r="F23" s="284"/>
      <c r="G23" s="284"/>
      <c r="H23" s="284"/>
      <c r="I23" s="284"/>
      <c r="J23" s="284"/>
      <c r="K23" s="285">
        <f>SUM(K21:M22)</f>
        <v>0</v>
      </c>
      <c r="L23" s="313"/>
      <c r="M23" s="286"/>
    </row>
    <row r="24" spans="1:14">
      <c r="A24" s="57"/>
      <c r="B24" s="57"/>
      <c r="C24" s="57"/>
      <c r="D24" s="58"/>
      <c r="E24" s="58"/>
      <c r="F24" s="58"/>
      <c r="G24" s="58"/>
      <c r="H24" s="58"/>
      <c r="I24" s="57"/>
      <c r="J24" s="57"/>
      <c r="K24" s="59"/>
      <c r="L24" s="58"/>
      <c r="M24" s="58"/>
    </row>
    <row r="25" spans="1:14">
      <c r="A25" s="57"/>
      <c r="B25" s="57"/>
      <c r="C25" s="57"/>
      <c r="D25" s="58"/>
      <c r="E25" s="58"/>
      <c r="F25" s="58"/>
      <c r="G25" s="58"/>
      <c r="H25" s="58"/>
      <c r="I25" s="57"/>
      <c r="J25" s="57"/>
      <c r="K25" s="59"/>
      <c r="L25" s="58"/>
      <c r="M25" s="58"/>
    </row>
    <row r="26" spans="1:14">
      <c r="A26" s="7" t="s">
        <v>13</v>
      </c>
      <c r="B26" s="39"/>
      <c r="E26" s="9"/>
      <c r="F26" s="9"/>
      <c r="G26" s="60"/>
      <c r="H26" s="9"/>
      <c r="I26" s="7"/>
      <c r="J26" s="7"/>
      <c r="K26" s="7"/>
      <c r="L26" s="7"/>
      <c r="M26" s="7"/>
    </row>
    <row r="27" spans="1:14">
      <c r="A27" s="7"/>
      <c r="B27" s="7"/>
      <c r="C27" s="7"/>
      <c r="D27" s="9"/>
      <c r="E27" s="9"/>
      <c r="F27" s="9"/>
      <c r="G27" s="9"/>
      <c r="H27" s="9"/>
      <c r="I27" s="7"/>
      <c r="J27" s="7"/>
      <c r="K27" s="7"/>
      <c r="L27" s="7"/>
      <c r="M27" s="7"/>
    </row>
    <row r="28" spans="1:14">
      <c r="A28" s="7" t="s">
        <v>14</v>
      </c>
      <c r="B28" s="7"/>
      <c r="D28" s="66"/>
      <c r="E28" s="9"/>
      <c r="F28" s="9"/>
      <c r="G28" s="60"/>
      <c r="H28" s="9"/>
      <c r="I28" s="7"/>
      <c r="J28" s="7"/>
      <c r="K28" s="7"/>
      <c r="L28" s="7"/>
      <c r="M28" s="7"/>
    </row>
    <row r="29" spans="1:14">
      <c r="B29" s="42"/>
      <c r="C29" s="42"/>
      <c r="D29" s="66"/>
      <c r="E29" s="42"/>
      <c r="F29" s="9"/>
      <c r="G29" s="9"/>
      <c r="H29" s="9"/>
      <c r="I29" s="7"/>
      <c r="J29" s="7"/>
      <c r="K29" s="7"/>
      <c r="L29" s="7"/>
      <c r="M29" s="7"/>
    </row>
  </sheetData>
  <mergeCells count="30">
    <mergeCell ref="I1:L1"/>
    <mergeCell ref="G2:L2"/>
    <mergeCell ref="G3:L3"/>
    <mergeCell ref="G6:L6"/>
    <mergeCell ref="A8:M8"/>
    <mergeCell ref="B17:J17"/>
    <mergeCell ref="K17:M17"/>
    <mergeCell ref="K18:M18"/>
    <mergeCell ref="A10:B10"/>
    <mergeCell ref="C10:M10"/>
    <mergeCell ref="A11:B11"/>
    <mergeCell ref="A12:B12"/>
    <mergeCell ref="A13:B13"/>
    <mergeCell ref="E14:G14"/>
    <mergeCell ref="B16:J16"/>
    <mergeCell ref="K16:M16"/>
    <mergeCell ref="C13:E13"/>
    <mergeCell ref="C11:M11"/>
    <mergeCell ref="C12:M12"/>
    <mergeCell ref="A21:J21"/>
    <mergeCell ref="B18:J18"/>
    <mergeCell ref="A23:J23"/>
    <mergeCell ref="K23:M23"/>
    <mergeCell ref="K19:M19"/>
    <mergeCell ref="B20:J20"/>
    <mergeCell ref="K20:M20"/>
    <mergeCell ref="K21:M21"/>
    <mergeCell ref="A22:I22"/>
    <mergeCell ref="K22:M22"/>
    <mergeCell ref="B19:J1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rgb="FF92D050"/>
  </sheetPr>
  <dimension ref="A3:O39"/>
  <sheetViews>
    <sheetView showZeros="0" view="pageBreakPreview" topLeftCell="A10" zoomScaleNormal="100" zoomScaleSheetLayoutView="100" workbookViewId="0">
      <selection activeCell="C23" sqref="C23"/>
    </sheetView>
  </sheetViews>
  <sheetFormatPr defaultRowHeight="12.75"/>
  <cols>
    <col min="1" max="1" width="4.42578125" style="14" customWidth="1"/>
    <col min="2" max="2" width="12.42578125" style="14" customWidth="1"/>
    <col min="3" max="3" width="32.140625" style="14" customWidth="1"/>
    <col min="4" max="4" width="11.5703125" style="14" customWidth="1"/>
    <col min="5" max="5" width="8.85546875" style="14" customWidth="1"/>
    <col min="6" max="6" width="10.28515625" style="14" customWidth="1"/>
    <col min="7" max="7" width="11.7109375" style="14" customWidth="1"/>
    <col min="8" max="8" width="11.85546875" style="14" customWidth="1"/>
    <col min="9" max="11" width="9.140625" style="14"/>
    <col min="12" max="12" width="10.140625" style="14" bestFit="1" customWidth="1"/>
    <col min="13" max="16384" width="9.140625" style="14"/>
  </cols>
  <sheetData>
    <row r="3" spans="1:15" ht="15.75">
      <c r="B3" s="15" t="s">
        <v>1</v>
      </c>
    </row>
    <row r="4" spans="1:15"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</row>
    <row r="6" spans="1:15" s="1" customFormat="1" ht="27" customHeight="1">
      <c r="A6" s="348" t="s">
        <v>27</v>
      </c>
      <c r="B6" s="348"/>
      <c r="C6" s="359" t="str">
        <f>'LT-1; SagPilseta'!B4</f>
        <v>Vaļēja ūdens novadīšanas sistēma no Aizpuriešiem līdz Līvānu ezeram Līvānos, Līvānu novadā un Turku pagastā, Līvānu novadā</v>
      </c>
      <c r="D6" s="359"/>
      <c r="E6" s="359"/>
      <c r="F6" s="359"/>
      <c r="G6" s="359"/>
      <c r="H6" s="359"/>
      <c r="I6" s="14"/>
      <c r="J6" s="14"/>
      <c r="K6" s="14"/>
      <c r="L6" s="14"/>
      <c r="M6" s="14"/>
      <c r="N6" s="14"/>
      <c r="O6" s="14"/>
    </row>
    <row r="7" spans="1:15" s="1" customFormat="1">
      <c r="A7" s="348" t="s">
        <v>28</v>
      </c>
      <c r="B7" s="348"/>
      <c r="C7" s="359" t="str">
        <f>'LT-1; SagPilseta'!B5</f>
        <v>Līvānos, Līvānu novadā un Turku pagastā, Līvānu novadā</v>
      </c>
      <c r="D7" s="359"/>
      <c r="E7" s="359"/>
      <c r="F7" s="359"/>
      <c r="G7" s="359"/>
      <c r="H7" s="359"/>
      <c r="I7" s="14"/>
      <c r="J7" s="14"/>
      <c r="K7" s="14"/>
      <c r="L7" s="14"/>
      <c r="M7" s="14"/>
      <c r="N7" s="14"/>
      <c r="O7" s="14"/>
    </row>
    <row r="8" spans="1:15" s="1" customFormat="1">
      <c r="A8" s="348" t="s">
        <v>29</v>
      </c>
      <c r="B8" s="348"/>
      <c r="C8" s="359" t="str">
        <f>'LT-1; SagPilseta'!B6</f>
        <v>Līvānu novada dome</v>
      </c>
      <c r="D8" s="359"/>
      <c r="E8" s="359"/>
      <c r="F8" s="359"/>
      <c r="G8" s="359"/>
      <c r="H8" s="359"/>
      <c r="I8" s="14"/>
      <c r="J8" s="14"/>
      <c r="K8" s="14"/>
      <c r="L8" s="14"/>
      <c r="M8" s="14"/>
      <c r="N8" s="14"/>
      <c r="O8" s="14"/>
    </row>
    <row r="9" spans="1:15" s="1" customFormat="1">
      <c r="A9" s="348" t="s">
        <v>30</v>
      </c>
      <c r="B9" s="348"/>
      <c r="C9" s="14">
        <f>'Būvnieka koptāme'!C13</f>
        <v>0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D10" s="357" t="s">
        <v>116</v>
      </c>
      <c r="E10" s="356"/>
      <c r="F10" s="356"/>
      <c r="G10" s="17">
        <f>D31</f>
        <v>0</v>
      </c>
    </row>
    <row r="11" spans="1:15" ht="13.15" customHeight="1">
      <c r="D11" s="356" t="s">
        <v>2</v>
      </c>
      <c r="E11" s="356"/>
      <c r="F11" s="356"/>
      <c r="G11" s="18">
        <f>SUM(H21:H24)</f>
        <v>0</v>
      </c>
    </row>
    <row r="13" spans="1:15">
      <c r="D13" s="345" t="s">
        <v>3</v>
      </c>
      <c r="E13" s="345"/>
      <c r="F13" s="14" t="str">
        <f>'Būvnieka koptāme'!H14</f>
        <v>2016.gada janvārī</v>
      </c>
    </row>
    <row r="16" spans="1:15">
      <c r="A16" s="353" t="s">
        <v>4</v>
      </c>
      <c r="B16" s="353" t="s">
        <v>5</v>
      </c>
      <c r="C16" s="353" t="s">
        <v>6</v>
      </c>
      <c r="D16" s="355" t="s">
        <v>117</v>
      </c>
      <c r="E16" s="353" t="s">
        <v>7</v>
      </c>
      <c r="F16" s="353"/>
      <c r="G16" s="353"/>
      <c r="H16" s="353" t="s">
        <v>38</v>
      </c>
    </row>
    <row r="17" spans="1:12" ht="13.15" customHeight="1">
      <c r="A17" s="353"/>
      <c r="B17" s="353"/>
      <c r="C17" s="353"/>
      <c r="D17" s="353"/>
      <c r="E17" s="355" t="s">
        <v>118</v>
      </c>
      <c r="F17" s="355" t="s">
        <v>119</v>
      </c>
      <c r="G17" s="355" t="s">
        <v>120</v>
      </c>
      <c r="H17" s="353"/>
    </row>
    <row r="18" spans="1:12">
      <c r="A18" s="353"/>
      <c r="B18" s="353"/>
      <c r="C18" s="353"/>
      <c r="D18" s="353"/>
      <c r="E18" s="353"/>
      <c r="F18" s="353"/>
      <c r="G18" s="353"/>
      <c r="H18" s="353"/>
    </row>
    <row r="19" spans="1:12" ht="13.5" thickBot="1">
      <c r="A19" s="354"/>
      <c r="B19" s="354"/>
      <c r="C19" s="354"/>
      <c r="D19" s="354"/>
      <c r="E19" s="354"/>
      <c r="F19" s="354"/>
      <c r="G19" s="354"/>
      <c r="H19" s="354"/>
    </row>
    <row r="20" spans="1:12" ht="11.25" customHeight="1" thickTop="1">
      <c r="A20" s="19"/>
      <c r="B20" s="20"/>
      <c r="C20" s="20"/>
      <c r="D20" s="20"/>
      <c r="E20" s="20"/>
      <c r="F20" s="20"/>
      <c r="G20" s="20"/>
      <c r="H20" s="20"/>
    </row>
    <row r="21" spans="1:12" ht="30.75" customHeight="1">
      <c r="A21" s="21">
        <v>1</v>
      </c>
      <c r="B21" s="22" t="str">
        <f>'LT-1; SagPilseta'!B2</f>
        <v>LT-01/01/2016</v>
      </c>
      <c r="C21" s="281" t="str">
        <f>'LT-1; SagPilseta'!B3</f>
        <v>LT 1; Sagatavošanās un zemes darbi pilsētas teritorijā</v>
      </c>
      <c r="D21" s="23">
        <f>'LT-1; SagPilseta'!J6</f>
        <v>0</v>
      </c>
      <c r="E21" s="23">
        <f>'LT-1; SagPilseta'!L46</f>
        <v>0</v>
      </c>
      <c r="F21" s="23">
        <f>'LT-1; SagPilseta'!M44</f>
        <v>0</v>
      </c>
      <c r="G21" s="23">
        <f>'LT-1; SagPilseta'!N44</f>
        <v>0</v>
      </c>
      <c r="H21" s="23">
        <f>'LT-1; SagPilseta'!K44</f>
        <v>0</v>
      </c>
    </row>
    <row r="22" spans="1:12" ht="29.25" customHeight="1">
      <c r="A22" s="21">
        <v>2</v>
      </c>
      <c r="B22" s="24" t="str">
        <f>'LT-2; IzbPilseta'!B2</f>
        <v>LT-02/01/2016</v>
      </c>
      <c r="C22" s="73" t="str">
        <f>'LT-2; IzbPilseta'!B3</f>
        <v>LT 2; Būvniecības darbi, labiekārtošana</v>
      </c>
      <c r="D22" s="23">
        <f>'LT-2; IzbPilseta'!J7</f>
        <v>0</v>
      </c>
      <c r="E22" s="23">
        <f>'LT-2; IzbPilseta'!L48</f>
        <v>0</v>
      </c>
      <c r="F22" s="23">
        <f>'LT-2; IzbPilseta'!M48</f>
        <v>0</v>
      </c>
      <c r="G22" s="23">
        <f>'LT-2; IzbPilseta'!N48</f>
        <v>0</v>
      </c>
      <c r="H22" s="23">
        <f>'LT-2; IzbPilseta'!K48</f>
        <v>0</v>
      </c>
    </row>
    <row r="23" spans="1:12" ht="30.75" customHeight="1">
      <c r="A23" s="21">
        <v>3</v>
      </c>
      <c r="B23" s="22" t="str">
        <f>'LT-3;SagDarbiLaukuTer'!B2</f>
        <v>LT-03/01/2016</v>
      </c>
      <c r="C23" s="281" t="str">
        <f>'LT-3;SagDarbiLaukuTer'!A3</f>
        <v xml:space="preserve">LT 3;  Sagatavošanās un zemes darbi </v>
      </c>
      <c r="D23" s="23">
        <f>'LT-3;SagDarbiLaukuTer'!J7</f>
        <v>0</v>
      </c>
      <c r="E23" s="23">
        <f>'LT-3;SagDarbiLaukuTer'!L41</f>
        <v>0</v>
      </c>
      <c r="F23" s="23">
        <f>'LT-3;SagDarbiLaukuTer'!M41</f>
        <v>0</v>
      </c>
      <c r="G23" s="23">
        <f>'LT-3;SagDarbiLaukuTer'!N41</f>
        <v>0</v>
      </c>
      <c r="H23" s="23">
        <f>'LT-3;SagDarbiLaukuTer'!K41</f>
        <v>0</v>
      </c>
    </row>
    <row r="24" spans="1:12">
      <c r="A24" s="21">
        <v>4</v>
      </c>
      <c r="B24" s="22" t="str">
        <f>'LT-4; IzbuveLau,kuTerit'!B2:E2</f>
        <v>LT-04/01/2016</v>
      </c>
      <c r="C24" s="24" t="str">
        <f>'LT-4; IzbuveLau,kuTerit'!B3</f>
        <v>LT 4 Izbūve Lauku Teritorijā</v>
      </c>
      <c r="D24" s="23">
        <f>'LT-4; IzbuveLau,kuTerit'!J6</f>
        <v>0</v>
      </c>
      <c r="E24" s="23">
        <f>'LT-4; IzbuveLau,kuTerit'!L33</f>
        <v>0</v>
      </c>
      <c r="F24" s="23">
        <f>'LT-4; IzbuveLau,kuTerit'!M33</f>
        <v>0</v>
      </c>
      <c r="G24" s="23">
        <f>'LT-4; IzbuveLau,kuTerit'!N33</f>
        <v>0</v>
      </c>
      <c r="H24" s="23">
        <f>'LT-4; IzbuveLau,kuTerit'!K33</f>
        <v>0</v>
      </c>
    </row>
    <row r="25" spans="1:12" ht="18" customHeight="1" thickBot="1">
      <c r="A25" s="25"/>
      <c r="B25" s="26"/>
      <c r="C25" s="27"/>
      <c r="D25" s="28"/>
      <c r="E25" s="28"/>
      <c r="F25" s="28"/>
      <c r="G25" s="28"/>
      <c r="H25" s="28"/>
      <c r="L25" s="29"/>
    </row>
    <row r="26" spans="1:12" ht="13.5" thickTop="1">
      <c r="A26" s="30"/>
      <c r="B26" s="30"/>
      <c r="C26" s="31" t="s">
        <v>46</v>
      </c>
      <c r="D26" s="32">
        <f>SUM(D21:D25)</f>
        <v>0</v>
      </c>
      <c r="J26" s="29"/>
    </row>
    <row r="27" spans="1:12">
      <c r="A27" s="351" t="s">
        <v>8</v>
      </c>
      <c r="B27" s="352"/>
      <c r="C27" s="33">
        <v>0.08</v>
      </c>
      <c r="D27" s="34">
        <f>ROUND(D26*C27,2)</f>
        <v>0</v>
      </c>
    </row>
    <row r="28" spans="1:12" ht="30" customHeight="1">
      <c r="A28" s="353" t="s">
        <v>9</v>
      </c>
      <c r="B28" s="353"/>
      <c r="C28" s="74">
        <v>0.15</v>
      </c>
      <c r="D28" s="22">
        <f>ROUND(D27*C28,2)</f>
        <v>0</v>
      </c>
      <c r="K28" s="35"/>
    </row>
    <row r="29" spans="1:12" ht="15.75" customHeight="1">
      <c r="A29" s="351" t="s">
        <v>10</v>
      </c>
      <c r="B29" s="352"/>
      <c r="C29" s="33">
        <v>0.06</v>
      </c>
      <c r="D29" s="34">
        <f>ROUND(D26*C29,2)</f>
        <v>0</v>
      </c>
      <c r="K29" s="36"/>
    </row>
    <row r="30" spans="1:12" ht="56.45" customHeight="1">
      <c r="A30" s="310" t="s">
        <v>11</v>
      </c>
      <c r="B30" s="312"/>
      <c r="C30" s="71">
        <v>0.2359</v>
      </c>
      <c r="D30" s="72">
        <f>ROUND(SUM(E20:E25)*C30,2)</f>
        <v>0</v>
      </c>
      <c r="K30" s="37"/>
    </row>
    <row r="31" spans="1:12" ht="15.75">
      <c r="A31" s="350" t="s">
        <v>12</v>
      </c>
      <c r="B31" s="350"/>
      <c r="C31" s="22"/>
      <c r="D31" s="38">
        <f>D26+D27+D29+D30</f>
        <v>0</v>
      </c>
      <c r="K31" s="36"/>
    </row>
    <row r="32" spans="1:12">
      <c r="K32" s="35"/>
    </row>
    <row r="33" spans="1:7">
      <c r="A33" s="7" t="s">
        <v>13</v>
      </c>
      <c r="B33" s="39"/>
      <c r="C33" s="40"/>
      <c r="D33" s="40"/>
      <c r="E33" s="9"/>
      <c r="G33" s="41"/>
    </row>
    <row r="34" spans="1:7">
      <c r="A34" s="7"/>
      <c r="B34" s="7"/>
      <c r="C34" s="9"/>
      <c r="D34" s="9"/>
      <c r="E34" s="9"/>
    </row>
    <row r="35" spans="1:7">
      <c r="A35" s="7" t="s">
        <v>14</v>
      </c>
      <c r="B35" s="7"/>
      <c r="C35" s="66"/>
      <c r="D35"/>
      <c r="E35" s="9"/>
      <c r="G35" s="41"/>
    </row>
    <row r="36" spans="1:7">
      <c r="C36" s="66"/>
      <c r="D36" s="42"/>
      <c r="E36" s="42"/>
    </row>
    <row r="39" spans="1:7">
      <c r="C39" s="43"/>
    </row>
  </sheetData>
  <mergeCells count="25">
    <mergeCell ref="D10:F10"/>
    <mergeCell ref="B4:N4"/>
    <mergeCell ref="A6:B6"/>
    <mergeCell ref="A7:B7"/>
    <mergeCell ref="A8:B8"/>
    <mergeCell ref="A9:B9"/>
    <mergeCell ref="C6:H6"/>
    <mergeCell ref="C7:H7"/>
    <mergeCell ref="C8:H8"/>
    <mergeCell ref="D11:F11"/>
    <mergeCell ref="D13:E13"/>
    <mergeCell ref="A16:A19"/>
    <mergeCell ref="B16:B19"/>
    <mergeCell ref="C16:C19"/>
    <mergeCell ref="D16:D19"/>
    <mergeCell ref="A30:B30"/>
    <mergeCell ref="A31:B31"/>
    <mergeCell ref="A27:B27"/>
    <mergeCell ref="A28:B28"/>
    <mergeCell ref="H16:H19"/>
    <mergeCell ref="E17:E19"/>
    <mergeCell ref="F17:F19"/>
    <mergeCell ref="G17:G19"/>
    <mergeCell ref="E16:G16"/>
    <mergeCell ref="A29:B29"/>
  </mergeCells>
  <phoneticPr fontId="12" type="noConversion"/>
  <pageMargins left="0.70866141732283472" right="0.31496062992125984" top="0.55118110236220474" bottom="0.55118110236220474" header="0.31496062992125984" footer="0.31496062992125984"/>
  <pageSetup paperSize="9" scale="90" orientation="portrait" r:id="rId1"/>
  <headerFooter>
    <oddHeader>&amp;A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O60"/>
  <sheetViews>
    <sheetView showZeros="0" tabSelected="1" view="pageBreakPreview" zoomScale="90" zoomScaleNormal="100" zoomScaleSheetLayoutView="9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H22" sqref="H22"/>
    </sheetView>
  </sheetViews>
  <sheetFormatPr defaultRowHeight="12.75" outlineLevelRow="1"/>
  <cols>
    <col min="1" max="1" width="13.85546875" style="107" customWidth="1"/>
    <col min="2" max="2" width="45.5703125" style="107" customWidth="1"/>
    <col min="3" max="3" width="7.140625" style="107" customWidth="1"/>
    <col min="4" max="4" width="14.5703125" style="107" customWidth="1"/>
    <col min="5" max="5" width="8.140625" style="107" customWidth="1"/>
    <col min="6" max="6" width="6.85546875" style="107" customWidth="1"/>
    <col min="7" max="7" width="9.7109375" style="107" customWidth="1"/>
    <col min="8" max="8" width="11.28515625" style="107" customWidth="1"/>
    <col min="9" max="9" width="11" style="107" customWidth="1"/>
    <col min="10" max="10" width="12.28515625" style="107" customWidth="1"/>
    <col min="11" max="11" width="10.140625" style="107" customWidth="1"/>
    <col min="12" max="12" width="11" style="107" customWidth="1"/>
    <col min="13" max="13" width="11.85546875" style="107" customWidth="1"/>
    <col min="14" max="14" width="12.42578125" style="107" customWidth="1"/>
    <col min="15" max="15" width="11.85546875" style="107" customWidth="1"/>
    <col min="16" max="16" width="10.28515625" style="107" bestFit="1" customWidth="1"/>
    <col min="17" max="16384" width="9.140625" style="107"/>
  </cols>
  <sheetData>
    <row r="1" spans="1:15" customFormat="1" outlineLevel="1">
      <c r="A1" s="110"/>
      <c r="B1" s="110"/>
      <c r="C1" s="110"/>
      <c r="D1" s="110"/>
      <c r="E1" s="110"/>
      <c r="F1" s="110"/>
      <c r="G1" s="110"/>
      <c r="H1" s="110"/>
      <c r="I1" s="112"/>
      <c r="J1" s="110"/>
      <c r="K1" s="110"/>
      <c r="L1" s="110"/>
      <c r="M1" s="110"/>
      <c r="N1" s="110"/>
      <c r="O1" s="110"/>
    </row>
    <row r="2" spans="1:15" customFormat="1" ht="15.75" outlineLevel="1" thickBot="1">
      <c r="A2" s="142"/>
      <c r="B2" s="372" t="s">
        <v>162</v>
      </c>
      <c r="C2" s="372"/>
      <c r="D2" s="372"/>
      <c r="E2" s="372"/>
      <c r="F2" s="142"/>
      <c r="G2" s="142"/>
      <c r="H2" s="142"/>
      <c r="I2" s="150"/>
      <c r="J2" s="142"/>
      <c r="K2" s="142"/>
      <c r="L2" s="142"/>
      <c r="M2" s="142"/>
      <c r="N2" s="142"/>
      <c r="O2" s="142"/>
    </row>
    <row r="3" spans="1:15" s="2" customFormat="1" ht="15.75" customHeight="1" thickTop="1">
      <c r="B3" s="165" t="s">
        <v>158</v>
      </c>
      <c r="C3" s="143"/>
      <c r="D3" s="143"/>
      <c r="E3" s="143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 ht="25.5">
      <c r="A4" s="78" t="s">
        <v>27</v>
      </c>
      <c r="B4" s="370" t="s">
        <v>157</v>
      </c>
      <c r="C4" s="371"/>
      <c r="D4" s="371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</row>
    <row r="5" spans="1:15" s="2" customFormat="1">
      <c r="A5" s="5" t="s">
        <v>28</v>
      </c>
      <c r="B5" s="382" t="s">
        <v>159</v>
      </c>
      <c r="C5" s="383"/>
      <c r="D5" s="383"/>
      <c r="E5" s="13"/>
      <c r="F5" s="13"/>
      <c r="G5" s="13"/>
      <c r="H5" s="13"/>
      <c r="I5" s="13"/>
      <c r="J5" s="13"/>
      <c r="K5" s="13"/>
      <c r="L5" s="5"/>
      <c r="M5" s="5"/>
      <c r="N5" s="5"/>
      <c r="O5" s="5"/>
    </row>
    <row r="6" spans="1:15" s="2" customFormat="1">
      <c r="A6" s="5" t="s">
        <v>29</v>
      </c>
      <c r="B6" s="382" t="s">
        <v>160</v>
      </c>
      <c r="C6" s="383"/>
      <c r="D6" s="383"/>
      <c r="E6" s="94"/>
      <c r="F6" s="94"/>
      <c r="G6" s="67"/>
      <c r="H6" s="3"/>
      <c r="I6" s="61" t="s">
        <v>23</v>
      </c>
      <c r="J6" s="4">
        <f>O46</f>
        <v>0</v>
      </c>
      <c r="K6" s="3" t="s">
        <v>114</v>
      </c>
      <c r="L6" s="96"/>
      <c r="M6" s="96"/>
      <c r="N6" s="96"/>
      <c r="O6" s="96"/>
    </row>
    <row r="7" spans="1:15" s="2" customFormat="1" ht="13.5" thickBot="1">
      <c r="A7" s="5" t="s">
        <v>30</v>
      </c>
      <c r="B7" s="384" t="s">
        <v>161</v>
      </c>
      <c r="C7" s="383"/>
      <c r="D7" s="383"/>
      <c r="E7" s="95"/>
      <c r="F7" s="96"/>
      <c r="G7" s="373" t="s">
        <v>17</v>
      </c>
      <c r="H7" s="373"/>
      <c r="I7" s="373"/>
      <c r="J7" s="374" t="s">
        <v>238</v>
      </c>
      <c r="K7" s="374"/>
      <c r="L7" s="374"/>
      <c r="M7" s="96"/>
      <c r="N7" s="96"/>
      <c r="O7" s="96"/>
    </row>
    <row r="8" spans="1:15" s="2" customFormat="1" ht="12.75" customHeight="1">
      <c r="A8" s="375" t="s">
        <v>31</v>
      </c>
      <c r="B8" s="377" t="s">
        <v>32</v>
      </c>
      <c r="C8" s="379" t="s">
        <v>33</v>
      </c>
      <c r="D8" s="379" t="s">
        <v>34</v>
      </c>
      <c r="E8" s="377" t="s">
        <v>35</v>
      </c>
      <c r="F8" s="377"/>
      <c r="G8" s="377"/>
      <c r="H8" s="377"/>
      <c r="I8" s="377"/>
      <c r="J8" s="377"/>
      <c r="K8" s="377" t="s">
        <v>36</v>
      </c>
      <c r="L8" s="377" t="s">
        <v>36</v>
      </c>
      <c r="M8" s="377"/>
      <c r="N8" s="377"/>
      <c r="O8" s="381"/>
    </row>
    <row r="9" spans="1:15" s="2" customFormat="1" ht="55.5" customHeight="1" thickBot="1">
      <c r="A9" s="376"/>
      <c r="B9" s="378"/>
      <c r="C9" s="380"/>
      <c r="D9" s="380"/>
      <c r="E9" s="69" t="s">
        <v>37</v>
      </c>
      <c r="F9" s="69" t="s">
        <v>106</v>
      </c>
      <c r="G9" s="69" t="s">
        <v>107</v>
      </c>
      <c r="H9" s="97" t="s">
        <v>108</v>
      </c>
      <c r="I9" s="69" t="s">
        <v>109</v>
      </c>
      <c r="J9" s="69" t="s">
        <v>110</v>
      </c>
      <c r="K9" s="69" t="s">
        <v>38</v>
      </c>
      <c r="L9" s="69" t="s">
        <v>111</v>
      </c>
      <c r="M9" s="69" t="s">
        <v>112</v>
      </c>
      <c r="N9" s="69" t="s">
        <v>109</v>
      </c>
      <c r="O9" s="98" t="s">
        <v>113</v>
      </c>
    </row>
    <row r="10" spans="1:15" s="2" customFormat="1" ht="13.5" thickBot="1">
      <c r="A10" s="99">
        <v>1</v>
      </c>
      <c r="B10" s="100">
        <v>2</v>
      </c>
      <c r="C10" s="100">
        <v>3</v>
      </c>
      <c r="D10" s="100">
        <v>4</v>
      </c>
      <c r="E10" s="111">
        <v>5</v>
      </c>
      <c r="F10" s="100">
        <v>6</v>
      </c>
      <c r="G10" s="100">
        <v>7</v>
      </c>
      <c r="H10" s="100">
        <v>8</v>
      </c>
      <c r="I10" s="100">
        <v>9</v>
      </c>
      <c r="J10" s="100">
        <v>10</v>
      </c>
      <c r="K10" s="100">
        <v>11</v>
      </c>
      <c r="L10" s="100">
        <v>12</v>
      </c>
      <c r="M10" s="100">
        <v>13</v>
      </c>
      <c r="N10" s="100">
        <v>14</v>
      </c>
      <c r="O10" s="101">
        <v>15</v>
      </c>
    </row>
    <row r="11" spans="1:15" s="81" customFormat="1" ht="15.75" customHeight="1" thickBot="1">
      <c r="A11" s="361"/>
      <c r="B11" s="362"/>
      <c r="C11" s="362"/>
      <c r="D11" s="363"/>
      <c r="E11" s="92"/>
      <c r="F11" s="86"/>
      <c r="G11" s="32"/>
      <c r="H11" s="32"/>
      <c r="I11" s="32"/>
      <c r="J11" s="79"/>
      <c r="K11" s="79"/>
      <c r="L11" s="79"/>
      <c r="M11" s="79"/>
      <c r="N11" s="79"/>
      <c r="O11" s="80"/>
    </row>
    <row r="12" spans="1:15" s="3" customFormat="1" ht="15.75" thickBot="1">
      <c r="A12" s="367" t="s">
        <v>154</v>
      </c>
      <c r="B12" s="368"/>
      <c r="C12" s="368"/>
      <c r="D12" s="369"/>
      <c r="E12" s="65"/>
      <c r="F12" s="64"/>
      <c r="G12" s="68"/>
      <c r="H12" s="114"/>
      <c r="I12" s="64"/>
      <c r="J12" s="64"/>
      <c r="K12" s="64"/>
      <c r="L12" s="64"/>
      <c r="M12" s="64"/>
      <c r="N12" s="64"/>
      <c r="O12" s="64"/>
    </row>
    <row r="13" spans="1:15" s="3" customFormat="1" ht="15" customHeight="1" thickBot="1">
      <c r="A13" s="184"/>
      <c r="B13" s="364" t="s">
        <v>115</v>
      </c>
      <c r="C13" s="365"/>
      <c r="D13" s="366"/>
      <c r="E13" s="161"/>
      <c r="F13" s="159"/>
      <c r="G13" s="162"/>
      <c r="H13" s="163"/>
      <c r="I13" s="159"/>
      <c r="J13" s="159"/>
      <c r="K13" s="159"/>
      <c r="L13" s="159"/>
      <c r="M13" s="159"/>
      <c r="N13" s="159"/>
      <c r="O13" s="159"/>
    </row>
    <row r="14" spans="1:15" s="3" customFormat="1" ht="14.25">
      <c r="A14" s="185" t="s">
        <v>128</v>
      </c>
      <c r="B14" s="180" t="s">
        <v>126</v>
      </c>
      <c r="C14" s="182" t="s">
        <v>48</v>
      </c>
      <c r="D14" s="183" t="s">
        <v>54</v>
      </c>
      <c r="E14" s="203"/>
      <c r="F14" s="202"/>
      <c r="G14" s="203"/>
      <c r="H14" s="204"/>
      <c r="I14" s="202"/>
      <c r="J14" s="207">
        <f t="shared" ref="J14:J20" si="0">SUM(G14:I14)</f>
        <v>0</v>
      </c>
      <c r="K14" s="207">
        <f t="shared" ref="K14:K20" si="1">ROUND(D14*E14,2)</f>
        <v>0</v>
      </c>
      <c r="L14" s="207">
        <f t="shared" ref="L14:L20" si="2">ROUND(D14*G14,2)</f>
        <v>0</v>
      </c>
      <c r="M14" s="207">
        <f t="shared" ref="M14:M20" si="3">ROUND(D14*H14,2)</f>
        <v>0</v>
      </c>
      <c r="N14" s="207">
        <f t="shared" ref="N14:N20" si="4">ROUND(I14*D14,2)</f>
        <v>0</v>
      </c>
      <c r="O14" s="207">
        <f t="shared" ref="O14:O20" si="5">L14+M14+N14</f>
        <v>0</v>
      </c>
    </row>
    <row r="15" spans="1:15" s="3" customFormat="1" ht="14.25">
      <c r="A15" s="185" t="s">
        <v>57</v>
      </c>
      <c r="B15" s="206" t="s">
        <v>163</v>
      </c>
      <c r="C15" s="181" t="s">
        <v>124</v>
      </c>
      <c r="D15" s="210">
        <v>0.78400000000000003</v>
      </c>
      <c r="E15" s="68"/>
      <c r="F15" s="64"/>
      <c r="G15" s="68"/>
      <c r="H15" s="113"/>
      <c r="I15" s="201"/>
      <c r="J15" s="64">
        <f t="shared" si="0"/>
        <v>0</v>
      </c>
      <c r="K15" s="64">
        <f t="shared" si="1"/>
        <v>0</v>
      </c>
      <c r="L15" s="64">
        <f t="shared" si="2"/>
        <v>0</v>
      </c>
      <c r="M15" s="64">
        <f t="shared" si="3"/>
        <v>0</v>
      </c>
      <c r="N15" s="64">
        <f t="shared" si="4"/>
        <v>0</v>
      </c>
      <c r="O15" s="64">
        <f t="shared" si="5"/>
        <v>0</v>
      </c>
    </row>
    <row r="16" spans="1:15" s="205" customFormat="1" ht="15">
      <c r="A16" s="185"/>
      <c r="B16" s="243" t="s">
        <v>198</v>
      </c>
      <c r="C16" s="244" t="s">
        <v>55</v>
      </c>
      <c r="D16" s="245">
        <v>7</v>
      </c>
      <c r="E16" s="208"/>
      <c r="F16" s="207"/>
      <c r="G16" s="208"/>
      <c r="H16" s="209"/>
      <c r="I16" s="207"/>
      <c r="J16" s="207">
        <f t="shared" si="0"/>
        <v>0</v>
      </c>
      <c r="K16" s="207">
        <f t="shared" si="1"/>
        <v>0</v>
      </c>
      <c r="L16" s="207">
        <f t="shared" si="2"/>
        <v>0</v>
      </c>
      <c r="M16" s="207">
        <f t="shared" si="3"/>
        <v>0</v>
      </c>
      <c r="N16" s="207">
        <f t="shared" si="4"/>
        <v>0</v>
      </c>
      <c r="O16" s="207">
        <f t="shared" si="5"/>
        <v>0</v>
      </c>
    </row>
    <row r="17" spans="1:15" s="205" customFormat="1" ht="15">
      <c r="A17" s="185" t="s">
        <v>129</v>
      </c>
      <c r="B17" s="212" t="s">
        <v>164</v>
      </c>
      <c r="C17" s="213" t="s">
        <v>165</v>
      </c>
      <c r="D17" s="272">
        <v>0.51</v>
      </c>
      <c r="E17" s="208"/>
      <c r="F17" s="207"/>
      <c r="G17" s="208"/>
      <c r="H17" s="209"/>
      <c r="I17" s="207"/>
      <c r="J17" s="207">
        <f t="shared" si="0"/>
        <v>0</v>
      </c>
      <c r="K17" s="207">
        <f t="shared" si="1"/>
        <v>0</v>
      </c>
      <c r="L17" s="207">
        <f t="shared" si="2"/>
        <v>0</v>
      </c>
      <c r="M17" s="207">
        <f t="shared" si="3"/>
        <v>0</v>
      </c>
      <c r="N17" s="207">
        <f t="shared" si="4"/>
        <v>0</v>
      </c>
      <c r="O17" s="207">
        <f t="shared" si="5"/>
        <v>0</v>
      </c>
    </row>
    <row r="18" spans="1:15" s="205" customFormat="1" ht="17.25">
      <c r="A18" s="185" t="s">
        <v>130</v>
      </c>
      <c r="B18" s="214" t="s">
        <v>166</v>
      </c>
      <c r="C18" s="215" t="s">
        <v>167</v>
      </c>
      <c r="D18" s="272">
        <v>66</v>
      </c>
      <c r="E18" s="208"/>
      <c r="F18" s="207"/>
      <c r="G18" s="208"/>
      <c r="H18" s="209"/>
      <c r="I18" s="207"/>
      <c r="J18" s="207">
        <f t="shared" si="0"/>
        <v>0</v>
      </c>
      <c r="K18" s="207">
        <f t="shared" si="1"/>
        <v>0</v>
      </c>
      <c r="L18" s="207">
        <f t="shared" si="2"/>
        <v>0</v>
      </c>
      <c r="M18" s="207">
        <f t="shared" si="3"/>
        <v>0</v>
      </c>
      <c r="N18" s="207">
        <f t="shared" si="4"/>
        <v>0</v>
      </c>
      <c r="O18" s="207">
        <f t="shared" si="5"/>
        <v>0</v>
      </c>
    </row>
    <row r="19" spans="1:15" s="205" customFormat="1" ht="29.25">
      <c r="A19" s="185" t="s">
        <v>131</v>
      </c>
      <c r="B19" s="216" t="s">
        <v>168</v>
      </c>
      <c r="C19" s="217" t="s">
        <v>165</v>
      </c>
      <c r="D19" s="272">
        <v>0.39200000000000002</v>
      </c>
      <c r="E19" s="208"/>
      <c r="F19" s="207"/>
      <c r="G19" s="208"/>
      <c r="H19" s="209"/>
      <c r="I19" s="207"/>
      <c r="J19" s="207">
        <f t="shared" si="0"/>
        <v>0</v>
      </c>
      <c r="K19" s="207">
        <f t="shared" si="1"/>
        <v>0</v>
      </c>
      <c r="L19" s="207">
        <f t="shared" si="2"/>
        <v>0</v>
      </c>
      <c r="M19" s="207">
        <f t="shared" si="3"/>
        <v>0</v>
      </c>
      <c r="N19" s="207">
        <f t="shared" si="4"/>
        <v>0</v>
      </c>
      <c r="O19" s="207">
        <f t="shared" si="5"/>
        <v>0</v>
      </c>
    </row>
    <row r="20" spans="1:15" s="205" customFormat="1" ht="30" thickBot="1">
      <c r="A20" s="185" t="s">
        <v>132</v>
      </c>
      <c r="B20" s="216" t="s">
        <v>169</v>
      </c>
      <c r="C20" s="217" t="s">
        <v>167</v>
      </c>
      <c r="D20" s="272">
        <v>17</v>
      </c>
      <c r="E20" s="208"/>
      <c r="F20" s="207"/>
      <c r="G20" s="208"/>
      <c r="H20" s="209"/>
      <c r="I20" s="207"/>
      <c r="J20" s="207">
        <f t="shared" si="0"/>
        <v>0</v>
      </c>
      <c r="K20" s="207">
        <f t="shared" si="1"/>
        <v>0</v>
      </c>
      <c r="L20" s="207">
        <f t="shared" si="2"/>
        <v>0</v>
      </c>
      <c r="M20" s="207">
        <f t="shared" si="3"/>
        <v>0</v>
      </c>
      <c r="N20" s="207">
        <f t="shared" si="4"/>
        <v>0</v>
      </c>
      <c r="O20" s="207">
        <f t="shared" si="5"/>
        <v>0</v>
      </c>
    </row>
    <row r="21" spans="1:15" s="205" customFormat="1" ht="15" customHeight="1" thickBot="1">
      <c r="A21" s="185"/>
      <c r="B21" s="364" t="s">
        <v>237</v>
      </c>
      <c r="C21" s="365"/>
      <c r="D21" s="366"/>
      <c r="E21" s="161"/>
      <c r="F21" s="159"/>
      <c r="G21" s="162"/>
      <c r="H21" s="163"/>
      <c r="I21" s="159"/>
      <c r="J21" s="159"/>
      <c r="K21" s="159"/>
      <c r="L21" s="159"/>
      <c r="M21" s="159"/>
      <c r="N21" s="159"/>
      <c r="O21" s="159"/>
    </row>
    <row r="22" spans="1:15" s="205" customFormat="1" ht="15">
      <c r="A22" s="185" t="s">
        <v>133</v>
      </c>
      <c r="B22" s="219" t="s">
        <v>170</v>
      </c>
      <c r="C22" s="220" t="s">
        <v>165</v>
      </c>
      <c r="D22" s="272">
        <v>0.183</v>
      </c>
      <c r="E22" s="208"/>
      <c r="F22" s="207"/>
      <c r="G22" s="208"/>
      <c r="H22" s="209"/>
      <c r="I22" s="207"/>
      <c r="J22" s="207">
        <f>SUM(G22:I22)</f>
        <v>0</v>
      </c>
      <c r="K22" s="207">
        <f>ROUND(D22*E22,2)</f>
        <v>0</v>
      </c>
      <c r="L22" s="207">
        <f>ROUND(D22*G22,2)</f>
        <v>0</v>
      </c>
      <c r="M22" s="207">
        <f>ROUND(D22*H22,2)</f>
        <v>0</v>
      </c>
      <c r="N22" s="207">
        <f>ROUND(I22*D22,2)</f>
        <v>0</v>
      </c>
      <c r="O22" s="207">
        <f>L22+M22+N22</f>
        <v>0</v>
      </c>
    </row>
    <row r="23" spans="1:15" s="205" customFormat="1" ht="15">
      <c r="A23" s="185" t="s">
        <v>134</v>
      </c>
      <c r="B23" s="219" t="s">
        <v>171</v>
      </c>
      <c r="C23" s="220" t="s">
        <v>165</v>
      </c>
      <c r="D23" s="272">
        <v>0.33300000000000002</v>
      </c>
      <c r="E23" s="208"/>
      <c r="F23" s="207"/>
      <c r="G23" s="208"/>
      <c r="H23" s="209"/>
      <c r="I23" s="207"/>
      <c r="J23" s="207">
        <f>SUM(G23:I23)</f>
        <v>0</v>
      </c>
      <c r="K23" s="207">
        <f>ROUND(D23*E23,2)</f>
        <v>0</v>
      </c>
      <c r="L23" s="207">
        <f>ROUND(D23*G23,2)</f>
        <v>0</v>
      </c>
      <c r="M23" s="207">
        <f>ROUND(D23*H23,2)</f>
        <v>0</v>
      </c>
      <c r="N23" s="207">
        <f>ROUND(I23*D23,2)</f>
        <v>0</v>
      </c>
      <c r="O23" s="207">
        <f>L23+M23+N23</f>
        <v>0</v>
      </c>
    </row>
    <row r="24" spans="1:15" s="205" customFormat="1" ht="30" thickBot="1">
      <c r="A24" s="185" t="s">
        <v>135</v>
      </c>
      <c r="B24" s="218" t="s">
        <v>172</v>
      </c>
      <c r="C24" s="220" t="s">
        <v>167</v>
      </c>
      <c r="D24" s="272">
        <v>172</v>
      </c>
      <c r="E24" s="208"/>
      <c r="F24" s="207"/>
      <c r="G24" s="208"/>
      <c r="H24" s="209"/>
      <c r="I24" s="207"/>
      <c r="J24" s="207">
        <f>SUM(G24:I24)</f>
        <v>0</v>
      </c>
      <c r="K24" s="207">
        <f>ROUND(D24*E24,2)</f>
        <v>0</v>
      </c>
      <c r="L24" s="207">
        <f>ROUND(D24*G24,2)</f>
        <v>0</v>
      </c>
      <c r="M24" s="207">
        <f>ROUND(D24*H24,2)</f>
        <v>0</v>
      </c>
      <c r="N24" s="207">
        <f>ROUND(I24*D24,2)</f>
        <v>0</v>
      </c>
      <c r="O24" s="207">
        <f>L24+M24+N24</f>
        <v>0</v>
      </c>
    </row>
    <row r="25" spans="1:15" s="205" customFormat="1" ht="15" customHeight="1" thickBot="1">
      <c r="A25" s="185"/>
      <c r="B25" s="364" t="s">
        <v>180</v>
      </c>
      <c r="C25" s="365"/>
      <c r="D25" s="366"/>
      <c r="E25" s="161"/>
      <c r="F25" s="159"/>
      <c r="G25" s="162"/>
      <c r="H25" s="163"/>
      <c r="I25" s="159"/>
      <c r="J25" s="159"/>
      <c r="K25" s="159"/>
      <c r="L25" s="159"/>
      <c r="M25" s="159"/>
      <c r="N25" s="159"/>
      <c r="O25" s="159"/>
    </row>
    <row r="26" spans="1:15" s="205" customFormat="1" ht="17.25">
      <c r="A26" s="185" t="s">
        <v>136</v>
      </c>
      <c r="B26" s="222" t="s">
        <v>173</v>
      </c>
      <c r="C26" s="224" t="s">
        <v>167</v>
      </c>
      <c r="D26" s="272">
        <f>1563-249</f>
        <v>1314</v>
      </c>
      <c r="E26" s="208"/>
      <c r="F26" s="207"/>
      <c r="G26" s="208"/>
      <c r="H26" s="209"/>
      <c r="I26" s="207"/>
      <c r="J26" s="207">
        <f t="shared" ref="J26:J34" si="6">SUM(G26:I26)</f>
        <v>0</v>
      </c>
      <c r="K26" s="207">
        <f t="shared" ref="K26:K34" si="7">ROUND(D26*E26,2)</f>
        <v>0</v>
      </c>
      <c r="L26" s="207">
        <f t="shared" ref="L26:L34" si="8">ROUND(D26*G26,2)</f>
        <v>0</v>
      </c>
      <c r="M26" s="207">
        <f t="shared" ref="M26:M36" si="9">ROUND(D26*H26,2)</f>
        <v>0</v>
      </c>
      <c r="N26" s="207">
        <f t="shared" ref="N26:N34" si="10">ROUND(I26*D26,2)</f>
        <v>0</v>
      </c>
      <c r="O26" s="207">
        <f t="shared" ref="O26:O34" si="11">L26+M26+N26</f>
        <v>0</v>
      </c>
    </row>
    <row r="27" spans="1:15" s="205" customFormat="1" ht="17.25">
      <c r="A27" s="185" t="s">
        <v>137</v>
      </c>
      <c r="B27" s="265" t="s">
        <v>256</v>
      </c>
      <c r="C27" s="224" t="s">
        <v>167</v>
      </c>
      <c r="D27" s="272">
        <v>249</v>
      </c>
      <c r="E27" s="208"/>
      <c r="F27" s="207"/>
      <c r="G27" s="208"/>
      <c r="H27" s="209"/>
      <c r="I27" s="207"/>
      <c r="J27" s="207">
        <f t="shared" si="6"/>
        <v>0</v>
      </c>
      <c r="K27" s="207">
        <f t="shared" si="7"/>
        <v>0</v>
      </c>
      <c r="L27" s="207">
        <f t="shared" si="8"/>
        <v>0</v>
      </c>
      <c r="M27" s="207">
        <f t="shared" si="9"/>
        <v>0</v>
      </c>
      <c r="N27" s="207">
        <f t="shared" si="10"/>
        <v>0</v>
      </c>
      <c r="O27" s="207">
        <f t="shared" si="11"/>
        <v>0</v>
      </c>
    </row>
    <row r="28" spans="1:15" s="205" customFormat="1" ht="17.25">
      <c r="A28" s="185" t="s">
        <v>138</v>
      </c>
      <c r="B28" s="222" t="s">
        <v>175</v>
      </c>
      <c r="C28" s="224" t="s">
        <v>167</v>
      </c>
      <c r="D28" s="272">
        <v>156</v>
      </c>
      <c r="E28" s="208"/>
      <c r="F28" s="207"/>
      <c r="G28" s="208"/>
      <c r="H28" s="209"/>
      <c r="I28" s="207"/>
      <c r="J28" s="207">
        <f t="shared" si="6"/>
        <v>0</v>
      </c>
      <c r="K28" s="207">
        <f t="shared" si="7"/>
        <v>0</v>
      </c>
      <c r="L28" s="207">
        <f t="shared" si="8"/>
        <v>0</v>
      </c>
      <c r="M28" s="207">
        <f t="shared" si="9"/>
        <v>0</v>
      </c>
      <c r="N28" s="207">
        <f t="shared" si="10"/>
        <v>0</v>
      </c>
      <c r="O28" s="207">
        <f t="shared" si="11"/>
        <v>0</v>
      </c>
    </row>
    <row r="29" spans="1:15" s="205" customFormat="1" ht="17.25">
      <c r="A29" s="185" t="s">
        <v>139</v>
      </c>
      <c r="B29" s="223" t="s">
        <v>176</v>
      </c>
      <c r="C29" s="224" t="s">
        <v>167</v>
      </c>
      <c r="D29" s="272">
        <v>320</v>
      </c>
      <c r="E29" s="208"/>
      <c r="F29" s="207"/>
      <c r="G29" s="208"/>
      <c r="H29" s="209"/>
      <c r="I29" s="207"/>
      <c r="J29" s="207">
        <f t="shared" si="6"/>
        <v>0</v>
      </c>
      <c r="K29" s="207">
        <f t="shared" si="7"/>
        <v>0</v>
      </c>
      <c r="L29" s="207">
        <f t="shared" si="8"/>
        <v>0</v>
      </c>
      <c r="M29" s="207">
        <f t="shared" si="9"/>
        <v>0</v>
      </c>
      <c r="N29" s="207">
        <f t="shared" si="10"/>
        <v>0</v>
      </c>
      <c r="O29" s="207">
        <f t="shared" si="11"/>
        <v>0</v>
      </c>
    </row>
    <row r="30" spans="1:15" s="205" customFormat="1" ht="17.25">
      <c r="A30" s="185" t="s">
        <v>140</v>
      </c>
      <c r="B30" s="222" t="s">
        <v>177</v>
      </c>
      <c r="C30" s="224" t="s">
        <v>167</v>
      </c>
      <c r="D30" s="272">
        <v>11.7</v>
      </c>
      <c r="E30" s="208"/>
      <c r="F30" s="207"/>
      <c r="G30" s="208"/>
      <c r="H30" s="209"/>
      <c r="I30" s="207"/>
      <c r="J30" s="207">
        <f t="shared" si="6"/>
        <v>0</v>
      </c>
      <c r="K30" s="207">
        <f t="shared" si="7"/>
        <v>0</v>
      </c>
      <c r="L30" s="207">
        <f t="shared" si="8"/>
        <v>0</v>
      </c>
      <c r="M30" s="207">
        <f t="shared" si="9"/>
        <v>0</v>
      </c>
      <c r="N30" s="207">
        <f t="shared" si="10"/>
        <v>0</v>
      </c>
      <c r="O30" s="207">
        <f t="shared" si="11"/>
        <v>0</v>
      </c>
    </row>
    <row r="31" spans="1:15" s="205" customFormat="1" ht="17.25">
      <c r="A31" s="185" t="s">
        <v>141</v>
      </c>
      <c r="B31" s="223" t="s">
        <v>178</v>
      </c>
      <c r="C31" s="224" t="s">
        <v>167</v>
      </c>
      <c r="D31" s="272">
        <v>171</v>
      </c>
      <c r="E31" s="208"/>
      <c r="F31" s="207"/>
      <c r="G31" s="208"/>
      <c r="H31" s="209"/>
      <c r="I31" s="207"/>
      <c r="J31" s="207">
        <f t="shared" si="6"/>
        <v>0</v>
      </c>
      <c r="K31" s="207">
        <f t="shared" si="7"/>
        <v>0</v>
      </c>
      <c r="L31" s="207">
        <f t="shared" si="8"/>
        <v>0</v>
      </c>
      <c r="M31" s="207">
        <f t="shared" si="9"/>
        <v>0</v>
      </c>
      <c r="N31" s="207">
        <f t="shared" si="10"/>
        <v>0</v>
      </c>
      <c r="O31" s="207">
        <f t="shared" si="11"/>
        <v>0</v>
      </c>
    </row>
    <row r="32" spans="1:15" s="205" customFormat="1" ht="17.25">
      <c r="A32" s="185" t="s">
        <v>142</v>
      </c>
      <c r="B32" s="223" t="s">
        <v>179</v>
      </c>
      <c r="C32" s="224" t="s">
        <v>167</v>
      </c>
      <c r="D32" s="272">
        <v>90</v>
      </c>
      <c r="E32" s="208"/>
      <c r="F32" s="207"/>
      <c r="G32" s="208"/>
      <c r="H32" s="209"/>
      <c r="I32" s="207"/>
      <c r="J32" s="207">
        <f t="shared" si="6"/>
        <v>0</v>
      </c>
      <c r="K32" s="207">
        <f t="shared" si="7"/>
        <v>0</v>
      </c>
      <c r="L32" s="207">
        <f t="shared" si="8"/>
        <v>0</v>
      </c>
      <c r="M32" s="207">
        <f t="shared" si="9"/>
        <v>0</v>
      </c>
      <c r="N32" s="207">
        <f t="shared" si="10"/>
        <v>0</v>
      </c>
      <c r="O32" s="207">
        <f t="shared" si="11"/>
        <v>0</v>
      </c>
    </row>
    <row r="33" spans="1:15" s="205" customFormat="1" ht="17.25">
      <c r="A33" s="185" t="s">
        <v>58</v>
      </c>
      <c r="B33" s="225" t="s">
        <v>181</v>
      </c>
      <c r="C33" s="228" t="s">
        <v>167</v>
      </c>
      <c r="D33" s="272">
        <v>2312</v>
      </c>
      <c r="E33" s="208"/>
      <c r="F33" s="207"/>
      <c r="G33" s="208"/>
      <c r="H33" s="209"/>
      <c r="I33" s="207"/>
      <c r="J33" s="207">
        <f t="shared" si="6"/>
        <v>0</v>
      </c>
      <c r="K33" s="207">
        <f t="shared" si="7"/>
        <v>0</v>
      </c>
      <c r="L33" s="207">
        <f t="shared" si="8"/>
        <v>0</v>
      </c>
      <c r="M33" s="207">
        <f t="shared" si="9"/>
        <v>0</v>
      </c>
      <c r="N33" s="207">
        <f t="shared" si="10"/>
        <v>0</v>
      </c>
      <c r="O33" s="207">
        <f t="shared" si="11"/>
        <v>0</v>
      </c>
    </row>
    <row r="34" spans="1:15" s="205" customFormat="1" ht="15">
      <c r="A34" s="185"/>
      <c r="B34" s="226" t="s">
        <v>182</v>
      </c>
      <c r="C34" s="394"/>
      <c r="D34" s="272"/>
      <c r="E34" s="208"/>
      <c r="F34" s="207"/>
      <c r="G34" s="208"/>
      <c r="H34" s="209"/>
      <c r="I34" s="207"/>
      <c r="J34" s="207">
        <f t="shared" si="6"/>
        <v>0</v>
      </c>
      <c r="K34" s="207">
        <f t="shared" si="7"/>
        <v>0</v>
      </c>
      <c r="L34" s="207">
        <f t="shared" si="8"/>
        <v>0</v>
      </c>
      <c r="M34" s="207">
        <f t="shared" si="9"/>
        <v>0</v>
      </c>
      <c r="N34" s="207">
        <f t="shared" si="10"/>
        <v>0</v>
      </c>
      <c r="O34" s="207">
        <f t="shared" si="11"/>
        <v>0</v>
      </c>
    </row>
    <row r="35" spans="1:15" s="205" customFormat="1" ht="30">
      <c r="A35" s="185" t="s">
        <v>59</v>
      </c>
      <c r="B35" s="275" t="s">
        <v>257</v>
      </c>
      <c r="C35" s="394" t="s">
        <v>165</v>
      </c>
      <c r="D35" s="272">
        <v>1.7999999999999999E-2</v>
      </c>
      <c r="E35" s="208"/>
      <c r="F35" s="207"/>
      <c r="G35" s="208"/>
      <c r="H35" s="209"/>
      <c r="I35" s="207"/>
      <c r="J35" s="207"/>
      <c r="K35" s="207"/>
      <c r="L35" s="207"/>
      <c r="M35" s="207">
        <f t="shared" si="9"/>
        <v>0</v>
      </c>
      <c r="N35" s="207"/>
      <c r="O35" s="207"/>
    </row>
    <row r="36" spans="1:15" s="205" customFormat="1" ht="15.75" thickBot="1">
      <c r="A36" s="185" t="s">
        <v>60</v>
      </c>
      <c r="B36" s="277" t="s">
        <v>258</v>
      </c>
      <c r="C36" s="278" t="s">
        <v>259</v>
      </c>
      <c r="D36" s="272">
        <v>51</v>
      </c>
      <c r="E36" s="208"/>
      <c r="F36" s="207"/>
      <c r="G36" s="208"/>
      <c r="H36" s="209"/>
      <c r="I36" s="207"/>
      <c r="J36" s="207"/>
      <c r="K36" s="207"/>
      <c r="L36" s="207"/>
      <c r="M36" s="207">
        <f t="shared" si="9"/>
        <v>0</v>
      </c>
      <c r="N36" s="207"/>
      <c r="O36" s="207"/>
    </row>
    <row r="37" spans="1:15" s="205" customFormat="1" ht="15" customHeight="1" thickBot="1">
      <c r="A37" s="185"/>
      <c r="B37" s="364" t="s">
        <v>183</v>
      </c>
      <c r="C37" s="365"/>
      <c r="D37" s="366"/>
      <c r="E37" s="161"/>
      <c r="F37" s="159"/>
      <c r="G37" s="162"/>
      <c r="H37" s="163"/>
      <c r="I37" s="159"/>
      <c r="J37" s="159"/>
      <c r="K37" s="159"/>
      <c r="L37" s="159"/>
      <c r="M37" s="159"/>
      <c r="N37" s="159"/>
      <c r="O37" s="159"/>
    </row>
    <row r="38" spans="1:15" s="205" customFormat="1" ht="15">
      <c r="A38" s="185" t="s">
        <v>61</v>
      </c>
      <c r="B38" s="227" t="s">
        <v>184</v>
      </c>
      <c r="C38" s="228" t="s">
        <v>123</v>
      </c>
      <c r="D38" s="229">
        <v>4</v>
      </c>
      <c r="E38" s="208"/>
      <c r="F38" s="207"/>
      <c r="G38" s="208"/>
      <c r="H38" s="209"/>
      <c r="I38" s="207"/>
      <c r="J38" s="207">
        <f>SUM(G38:I38)</f>
        <v>0</v>
      </c>
      <c r="K38" s="207">
        <f>ROUND(D38*E38,2)</f>
        <v>0</v>
      </c>
      <c r="L38" s="207">
        <f>ROUND(D38*G38,2)</f>
        <v>0</v>
      </c>
      <c r="M38" s="207">
        <f>ROUND(D38*H38,2)</f>
        <v>0</v>
      </c>
      <c r="N38" s="207">
        <f>ROUND(I38*D38,2)</f>
        <v>0</v>
      </c>
      <c r="O38" s="207">
        <f>L38+M38+N38</f>
        <v>0</v>
      </c>
    </row>
    <row r="39" spans="1:15" s="205" customFormat="1" ht="15">
      <c r="A39" s="185" t="s">
        <v>62</v>
      </c>
      <c r="B39" s="231" t="s">
        <v>199</v>
      </c>
      <c r="C39" s="233" t="s">
        <v>122</v>
      </c>
      <c r="D39" s="229">
        <v>160</v>
      </c>
      <c r="E39" s="65"/>
      <c r="F39" s="207"/>
      <c r="G39" s="208"/>
      <c r="H39" s="114"/>
      <c r="I39" s="207"/>
      <c r="J39" s="207">
        <f>SUM(G39:I39)</f>
        <v>0</v>
      </c>
      <c r="K39" s="207">
        <f>D39*E39</f>
        <v>0</v>
      </c>
      <c r="L39" s="207">
        <f>ROUND(D39*G39,2)</f>
        <v>0</v>
      </c>
      <c r="M39" s="207">
        <f>ROUND(D39*H39,2)</f>
        <v>0</v>
      </c>
      <c r="N39" s="207">
        <f>ROUND(I39*D39,2)</f>
        <v>0</v>
      </c>
      <c r="O39" s="207">
        <f>L39+M39+N39</f>
        <v>0</v>
      </c>
    </row>
    <row r="40" spans="1:15" s="205" customFormat="1" ht="18" thickBot="1">
      <c r="A40" s="185" t="s">
        <v>63</v>
      </c>
      <c r="B40" s="227" t="s">
        <v>185</v>
      </c>
      <c r="C40" s="234" t="s">
        <v>195</v>
      </c>
      <c r="D40" s="221">
        <v>16</v>
      </c>
      <c r="E40" s="208"/>
      <c r="F40" s="207"/>
      <c r="G40" s="208"/>
      <c r="H40" s="209"/>
      <c r="I40" s="207"/>
      <c r="J40" s="207">
        <f>SUM(G40:I40)</f>
        <v>0</v>
      </c>
      <c r="K40" s="207">
        <f>ROUND(D40*E40,2)</f>
        <v>0</v>
      </c>
      <c r="L40" s="207">
        <f>ROUND(D40*G40,2)</f>
        <v>0</v>
      </c>
      <c r="M40" s="207">
        <f>ROUND(D40*H40,2)</f>
        <v>0</v>
      </c>
      <c r="N40" s="207">
        <f>ROUND(I40*D40,2)</f>
        <v>0</v>
      </c>
      <c r="O40" s="207">
        <f>L40+M40+N40</f>
        <v>0</v>
      </c>
    </row>
    <row r="41" spans="1:15" s="205" customFormat="1" ht="15" customHeight="1" thickBot="1">
      <c r="A41" s="185"/>
      <c r="B41" s="364" t="s">
        <v>186</v>
      </c>
      <c r="C41" s="365"/>
      <c r="D41" s="366"/>
      <c r="E41" s="161"/>
      <c r="F41" s="159"/>
      <c r="G41" s="162"/>
      <c r="H41" s="163"/>
      <c r="I41" s="159"/>
      <c r="J41" s="159"/>
      <c r="K41" s="159"/>
      <c r="L41" s="159"/>
      <c r="M41" s="159"/>
      <c r="N41" s="159"/>
      <c r="O41" s="159"/>
    </row>
    <row r="42" spans="1:15" s="205" customFormat="1" ht="17.25">
      <c r="A42" s="185" t="s">
        <v>260</v>
      </c>
      <c r="B42" s="232" t="s">
        <v>184</v>
      </c>
      <c r="C42" s="233" t="s">
        <v>167</v>
      </c>
      <c r="D42" s="272">
        <v>5.0999999999999996</v>
      </c>
      <c r="E42" s="65"/>
      <c r="F42" s="207"/>
      <c r="G42" s="208"/>
      <c r="H42" s="65"/>
      <c r="I42" s="207"/>
      <c r="J42" s="207">
        <f>SUM(G42:I42)</f>
        <v>0</v>
      </c>
      <c r="K42" s="207">
        <f>ROUND(D42*E42,2)</f>
        <v>0</v>
      </c>
      <c r="L42" s="207">
        <f>ROUND(D42*G42,2)</f>
        <v>0</v>
      </c>
      <c r="M42" s="207">
        <f>ROUND(D42*H42,2)</f>
        <v>0</v>
      </c>
      <c r="N42" s="207">
        <f>ROUND(I42*D42,2)</f>
        <v>0</v>
      </c>
      <c r="O42" s="207">
        <f>L42+M42+N42</f>
        <v>0</v>
      </c>
    </row>
    <row r="43" spans="1:15" ht="15.75" thickBot="1">
      <c r="A43" s="158"/>
      <c r="B43" s="88"/>
      <c r="C43" s="89"/>
      <c r="D43" s="89"/>
      <c r="E43" s="129"/>
      <c r="F43" s="91"/>
      <c r="G43" s="91"/>
      <c r="H43" s="129"/>
      <c r="I43" s="129"/>
      <c r="J43" s="130"/>
      <c r="K43" s="155"/>
      <c r="L43" s="130"/>
      <c r="M43" s="130"/>
      <c r="N43" s="130"/>
      <c r="O43" s="130"/>
    </row>
    <row r="44" spans="1:15" ht="13.5" thickTop="1">
      <c r="A44" s="144"/>
      <c r="B44" s="87" t="s">
        <v>46</v>
      </c>
      <c r="C44" s="137"/>
      <c r="D44" s="138"/>
      <c r="E44" s="139"/>
      <c r="F44" s="139"/>
      <c r="G44" s="139"/>
      <c r="H44" s="139"/>
      <c r="I44" s="139"/>
      <c r="J44" s="140"/>
      <c r="K44" s="141">
        <f>SUM(K12:K43)</f>
        <v>0</v>
      </c>
      <c r="L44" s="141">
        <f>SUM(L12:L43)</f>
        <v>0</v>
      </c>
      <c r="M44" s="141">
        <f>SUM(M12:M43)</f>
        <v>0</v>
      </c>
      <c r="N44" s="141">
        <f>SUM(N12:N43)</f>
        <v>0</v>
      </c>
      <c r="O44" s="141">
        <f>SUM(O12:O43)</f>
        <v>0</v>
      </c>
    </row>
    <row r="45" spans="1:15">
      <c r="A45" s="83"/>
      <c r="B45" s="132" t="s">
        <v>47</v>
      </c>
      <c r="C45" s="156">
        <v>0.06</v>
      </c>
      <c r="D45" s="200"/>
      <c r="E45" s="134"/>
      <c r="F45" s="134"/>
      <c r="G45" s="134"/>
      <c r="H45" s="134"/>
      <c r="I45" s="134"/>
      <c r="J45" s="134"/>
      <c r="K45" s="135"/>
      <c r="L45" s="134"/>
      <c r="M45" s="134"/>
      <c r="N45" s="134"/>
      <c r="O45" s="145">
        <f>ROUND(M44*C45,2)</f>
        <v>0</v>
      </c>
    </row>
    <row r="46" spans="1:15">
      <c r="A46" s="166"/>
      <c r="B46" s="85" t="s">
        <v>46</v>
      </c>
      <c r="C46" s="102"/>
      <c r="D46" s="133"/>
      <c r="E46" s="134"/>
      <c r="F46" s="134"/>
      <c r="G46" s="134"/>
      <c r="H46" s="134"/>
      <c r="I46" s="134"/>
      <c r="J46" s="134"/>
      <c r="K46" s="114">
        <f>SUM(K44:K45)</f>
        <v>0</v>
      </c>
      <c r="L46" s="114">
        <f>SUM(L44:L45)</f>
        <v>0</v>
      </c>
      <c r="M46" s="114">
        <f>SUM(M44:M45)</f>
        <v>0</v>
      </c>
      <c r="N46" s="114">
        <f>SUM(N44:N45)</f>
        <v>0</v>
      </c>
      <c r="O46" s="114">
        <f>SUM(O44:O45)</f>
        <v>0</v>
      </c>
    </row>
    <row r="47" spans="1:15">
      <c r="A47" s="174" t="s">
        <v>40</v>
      </c>
      <c r="B47" s="175"/>
      <c r="C47" s="176"/>
      <c r="D47" s="177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</row>
    <row r="48" spans="1:15">
      <c r="A48" s="178" t="s">
        <v>41</v>
      </c>
      <c r="B48" s="175"/>
      <c r="C48" s="12"/>
      <c r="D48" s="108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</row>
    <row r="49" spans="1:15">
      <c r="A49" s="178" t="s">
        <v>24</v>
      </c>
      <c r="B49" s="172"/>
      <c r="C49" s="172"/>
      <c r="D49" s="108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</row>
    <row r="50" spans="1:15">
      <c r="A50" s="178" t="s">
        <v>25</v>
      </c>
      <c r="B50" s="172"/>
      <c r="C50" s="172"/>
      <c r="D50" s="108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</row>
    <row r="51" spans="1:15">
      <c r="A51" s="178" t="s">
        <v>42</v>
      </c>
      <c r="B51" s="172"/>
      <c r="C51" s="172"/>
      <c r="D51" s="108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</row>
    <row r="52" spans="1:15">
      <c r="A52" s="178" t="s">
        <v>43</v>
      </c>
      <c r="B52" s="172"/>
      <c r="C52" s="172"/>
      <c r="D52" s="108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</row>
    <row r="53" spans="1:15">
      <c r="A53" s="178" t="s">
        <v>44</v>
      </c>
      <c r="B53" s="172"/>
      <c r="C53" s="172"/>
      <c r="D53" s="108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</row>
    <row r="54" spans="1:15" ht="24" customHeight="1">
      <c r="A54" s="360" t="s">
        <v>45</v>
      </c>
      <c r="B54" s="360"/>
      <c r="C54" s="360"/>
      <c r="D54" s="360"/>
      <c r="E54"/>
      <c r="F54"/>
      <c r="G54"/>
      <c r="H54"/>
      <c r="I54"/>
      <c r="J54"/>
      <c r="K54"/>
      <c r="L54"/>
      <c r="M54"/>
      <c r="N54"/>
      <c r="O54"/>
    </row>
    <row r="55" spans="1:15">
      <c r="A55" s="167" t="s">
        <v>26</v>
      </c>
      <c r="B55" s="170"/>
      <c r="C55" s="170"/>
      <c r="D55" s="109"/>
      <c r="E55"/>
      <c r="F55"/>
      <c r="G55"/>
      <c r="H55"/>
      <c r="I55"/>
      <c r="J55"/>
      <c r="K55"/>
      <c r="L55"/>
      <c r="M55"/>
      <c r="N55"/>
      <c r="O55"/>
    </row>
    <row r="56" spans="1:15">
      <c r="A56" s="169"/>
      <c r="B56" s="170"/>
      <c r="C56" s="170"/>
      <c r="D56" s="170"/>
      <c r="E56"/>
      <c r="F56"/>
      <c r="G56"/>
      <c r="H56"/>
      <c r="I56"/>
      <c r="J56"/>
      <c r="K56"/>
      <c r="L56"/>
      <c r="M56"/>
      <c r="N56"/>
      <c r="O56"/>
    </row>
    <row r="57" spans="1:15">
      <c r="A57" s="169" t="s">
        <v>100</v>
      </c>
      <c r="B57" s="173">
        <f>'Pasūtītāja koptāme'!C19</f>
        <v>0</v>
      </c>
      <c r="C57" s="166"/>
      <c r="D57" s="170"/>
      <c r="E57"/>
      <c r="F57"/>
      <c r="G57"/>
      <c r="H57"/>
      <c r="I57"/>
      <c r="J57"/>
      <c r="K57"/>
      <c r="L57"/>
      <c r="M57"/>
      <c r="N57"/>
      <c r="O57"/>
    </row>
    <row r="58" spans="1:15">
      <c r="A58" s="169"/>
      <c r="B58" s="169"/>
      <c r="C58" s="166"/>
      <c r="D58" s="170"/>
      <c r="E58"/>
      <c r="F58"/>
      <c r="G58"/>
      <c r="H58"/>
      <c r="I58"/>
      <c r="J58"/>
      <c r="K58"/>
      <c r="L58"/>
      <c r="M58"/>
      <c r="N58"/>
      <c r="O58"/>
    </row>
    <row r="59" spans="1:15">
      <c r="A59" s="169" t="s">
        <v>14</v>
      </c>
      <c r="B59" s="168">
        <f>'Pasūtītāja koptāme'!C21</f>
        <v>0</v>
      </c>
      <c r="C59" s="171"/>
      <c r="D59" s="172"/>
    </row>
    <row r="60" spans="1:15">
      <c r="A60" s="169"/>
      <c r="B60" s="168">
        <f>'Pasūtītāja koptāme'!C22</f>
        <v>0</v>
      </c>
      <c r="C60" s="171"/>
      <c r="D60" s="172"/>
    </row>
  </sheetData>
  <mergeCells count="21">
    <mergeCell ref="B2:E2"/>
    <mergeCell ref="G7:I7"/>
    <mergeCell ref="J7:L7"/>
    <mergeCell ref="A8:A9"/>
    <mergeCell ref="B8:B9"/>
    <mergeCell ref="C8:C9"/>
    <mergeCell ref="D8:D9"/>
    <mergeCell ref="E8:J8"/>
    <mergeCell ref="K8:O8"/>
    <mergeCell ref="B5:D5"/>
    <mergeCell ref="B6:D6"/>
    <mergeCell ref="B7:D7"/>
    <mergeCell ref="A54:D54"/>
    <mergeCell ref="A11:D11"/>
    <mergeCell ref="B13:D13"/>
    <mergeCell ref="A12:D12"/>
    <mergeCell ref="B4:D4"/>
    <mergeCell ref="B21:D21"/>
    <mergeCell ref="B25:D25"/>
    <mergeCell ref="B37:D37"/>
    <mergeCell ref="B41:D41"/>
  </mergeCells>
  <printOptions horizontalCentered="1"/>
  <pageMargins left="0.39370078740157483" right="0.39370078740157483" top="0.78740157480314965" bottom="0.59055118110236227" header="0.31496062992125984" footer="0.39370078740157483"/>
  <pageSetup paperSize="9" scale="71" fitToHeight="0" orientation="landscape" r:id="rId1"/>
  <headerFooter>
    <oddFooter>&amp;CLapaspuse &amp;P no &amp;N&amp;R&amp;A</oddFooter>
  </headerFooter>
  <rowBreaks count="1" manualBreakCount="1">
    <brk id="40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P62"/>
  <sheetViews>
    <sheetView showZeros="0" view="pageBreakPreview" zoomScale="90" zoomScaleNormal="100" zoomScaleSheetLayoutView="90" workbookViewId="0">
      <pane ySplit="11" topLeftCell="A12" activePane="bottomLeft" state="frozen"/>
      <selection pane="bottomLeft" activeCell="E13" sqref="E13:I33"/>
    </sheetView>
  </sheetViews>
  <sheetFormatPr defaultRowHeight="12.75" outlineLevelRow="1"/>
  <cols>
    <col min="1" max="1" width="13.85546875" style="107" customWidth="1"/>
    <col min="2" max="2" width="45.5703125" style="107" customWidth="1"/>
    <col min="3" max="3" width="7.140625" style="107" customWidth="1"/>
    <col min="4" max="4" width="14.5703125" style="107" customWidth="1"/>
    <col min="5" max="5" width="7.7109375" style="107" customWidth="1"/>
    <col min="6" max="6" width="6.85546875" style="107" customWidth="1"/>
    <col min="7" max="7" width="9.140625" style="107" customWidth="1"/>
    <col min="8" max="8" width="11.28515625" style="107" customWidth="1"/>
    <col min="9" max="9" width="8.42578125" style="107" customWidth="1"/>
    <col min="10" max="10" width="12.28515625" style="107" customWidth="1"/>
    <col min="11" max="11" width="10.140625" style="107" customWidth="1"/>
    <col min="12" max="12" width="11" style="107" customWidth="1"/>
    <col min="13" max="13" width="11.85546875" style="107" customWidth="1"/>
    <col min="14" max="14" width="12.42578125" style="107" customWidth="1"/>
    <col min="15" max="15" width="11.85546875" style="107" customWidth="1"/>
    <col min="16" max="16" width="10.28515625" style="107" bestFit="1" customWidth="1"/>
    <col min="17" max="16384" width="9.140625" style="107"/>
  </cols>
  <sheetData>
    <row r="1" spans="1:15" customFormat="1" outlineLevel="1">
      <c r="A1" s="110"/>
      <c r="B1" s="110"/>
      <c r="C1" s="110"/>
      <c r="D1" s="110"/>
      <c r="E1" s="110"/>
      <c r="F1" s="110"/>
      <c r="G1" s="110"/>
      <c r="H1" s="110"/>
      <c r="I1" s="112"/>
      <c r="J1" s="110"/>
      <c r="K1" s="110"/>
      <c r="L1" s="110"/>
      <c r="M1" s="110"/>
      <c r="N1" s="110"/>
      <c r="O1" s="110"/>
    </row>
    <row r="2" spans="1:15" customFormat="1" ht="15.75" outlineLevel="1" thickBot="1">
      <c r="A2" s="142"/>
      <c r="B2" s="372" t="s">
        <v>240</v>
      </c>
      <c r="C2" s="372"/>
      <c r="D2" s="372"/>
      <c r="E2" s="372"/>
      <c r="F2" s="110"/>
      <c r="G2" s="110"/>
      <c r="H2" s="110"/>
      <c r="I2" s="112"/>
      <c r="J2" s="110"/>
      <c r="K2" s="110"/>
      <c r="L2" s="110"/>
      <c r="M2" s="110"/>
      <c r="N2" s="110"/>
      <c r="O2" s="110"/>
    </row>
    <row r="3" spans="1:15" s="2" customFormat="1" ht="15.75" customHeight="1" thickTop="1">
      <c r="B3" s="179" t="s">
        <v>187</v>
      </c>
      <c r="C3" s="77"/>
      <c r="D3" s="77"/>
      <c r="E3" s="143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s="2" customFormat="1" ht="25.5">
      <c r="A5" s="78" t="s">
        <v>27</v>
      </c>
      <c r="B5" s="371" t="str">
        <f>'LT-1; SagPilseta'!B4:D4</f>
        <v>Vaļēja ūdens novadīšanas sistēma no Aizpuriešiem līdz Līvānu ezeram Līvānos, Līvānu novadā un Turku pagastā, Līvānu novadā</v>
      </c>
      <c r="C5" s="371"/>
      <c r="D5" s="371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</row>
    <row r="6" spans="1:15" s="2" customFormat="1">
      <c r="A6" s="5" t="s">
        <v>28</v>
      </c>
      <c r="B6" s="371" t="str">
        <f>'LT-1; SagPilseta'!B5:D5</f>
        <v>Līvānos, Līvānu novadā un Turku pagastā, Līvānu novadā</v>
      </c>
      <c r="C6" s="371"/>
      <c r="D6" s="371"/>
      <c r="E6" s="13"/>
      <c r="F6" s="13"/>
      <c r="G6" s="13"/>
      <c r="H6" s="13"/>
      <c r="I6" s="13"/>
      <c r="J6" s="13"/>
      <c r="K6" s="13"/>
      <c r="L6" s="5"/>
      <c r="M6" s="5"/>
      <c r="N6" s="5"/>
      <c r="O6" s="5"/>
    </row>
    <row r="7" spans="1:15" s="2" customFormat="1">
      <c r="A7" s="5" t="s">
        <v>29</v>
      </c>
      <c r="B7" s="371" t="str">
        <f>'LT-1; SagPilseta'!B6:D6</f>
        <v>Līvānu novada dome</v>
      </c>
      <c r="C7" s="371"/>
      <c r="D7" s="371"/>
      <c r="E7" s="94"/>
      <c r="F7" s="94"/>
      <c r="G7" s="67"/>
      <c r="H7" s="3"/>
      <c r="I7" s="61" t="s">
        <v>23</v>
      </c>
      <c r="J7" s="4">
        <f>O48</f>
        <v>0</v>
      </c>
      <c r="K7" s="3" t="s">
        <v>114</v>
      </c>
      <c r="L7" s="96"/>
      <c r="M7" s="96"/>
      <c r="N7" s="96"/>
      <c r="O7" s="96"/>
    </row>
    <row r="8" spans="1:15" s="2" customFormat="1" ht="13.5" thickBot="1">
      <c r="A8" s="5" t="s">
        <v>30</v>
      </c>
      <c r="B8" s="371" t="str">
        <f>'LT-1; SagPilseta'!B7:D7</f>
        <v>LND/2-13.1.2/15/529</v>
      </c>
      <c r="C8" s="371"/>
      <c r="D8" s="371"/>
      <c r="E8" s="95"/>
      <c r="F8" s="96"/>
      <c r="G8" s="373" t="s">
        <v>17</v>
      </c>
      <c r="H8" s="373"/>
      <c r="I8" s="373"/>
      <c r="J8" s="374" t="str">
        <f>'LT-1; SagPilseta'!J7:L7</f>
        <v>2016 gada 26.janvārī</v>
      </c>
      <c r="K8" s="374"/>
      <c r="L8" s="374"/>
      <c r="M8" s="96"/>
      <c r="N8" s="96"/>
      <c r="O8" s="96"/>
    </row>
    <row r="9" spans="1:15" s="2" customFormat="1" ht="12.75" customHeight="1">
      <c r="A9" s="375" t="s">
        <v>31</v>
      </c>
      <c r="B9" s="377" t="s">
        <v>32</v>
      </c>
      <c r="C9" s="379" t="s">
        <v>33</v>
      </c>
      <c r="D9" s="379" t="s">
        <v>34</v>
      </c>
      <c r="E9" s="377" t="s">
        <v>35</v>
      </c>
      <c r="F9" s="377"/>
      <c r="G9" s="377"/>
      <c r="H9" s="377"/>
      <c r="I9" s="377"/>
      <c r="J9" s="377"/>
      <c r="K9" s="377" t="s">
        <v>36</v>
      </c>
      <c r="L9" s="377" t="s">
        <v>36</v>
      </c>
      <c r="M9" s="377"/>
      <c r="N9" s="377"/>
      <c r="O9" s="381"/>
    </row>
    <row r="10" spans="1:15" s="2" customFormat="1" ht="55.5" customHeight="1" thickBot="1">
      <c r="A10" s="376"/>
      <c r="B10" s="378"/>
      <c r="C10" s="380"/>
      <c r="D10" s="380"/>
      <c r="E10" s="69" t="s">
        <v>37</v>
      </c>
      <c r="F10" s="69" t="s">
        <v>106</v>
      </c>
      <c r="G10" s="69" t="s">
        <v>107</v>
      </c>
      <c r="H10" s="97" t="s">
        <v>108</v>
      </c>
      <c r="I10" s="69" t="s">
        <v>109</v>
      </c>
      <c r="J10" s="69" t="s">
        <v>110</v>
      </c>
      <c r="K10" s="69" t="s">
        <v>38</v>
      </c>
      <c r="L10" s="69" t="s">
        <v>111</v>
      </c>
      <c r="M10" s="69" t="s">
        <v>112</v>
      </c>
      <c r="N10" s="69" t="s">
        <v>109</v>
      </c>
      <c r="O10" s="98" t="s">
        <v>113</v>
      </c>
    </row>
    <row r="11" spans="1:15" s="2" customFormat="1" ht="13.5" thickBot="1">
      <c r="A11" s="99">
        <v>1</v>
      </c>
      <c r="B11" s="100">
        <v>2</v>
      </c>
      <c r="C11" s="100">
        <v>3</v>
      </c>
      <c r="D11" s="100">
        <v>4</v>
      </c>
      <c r="E11" s="111">
        <v>5</v>
      </c>
      <c r="F11" s="100">
        <v>6</v>
      </c>
      <c r="G11" s="100">
        <v>7</v>
      </c>
      <c r="H11" s="100">
        <v>8</v>
      </c>
      <c r="I11" s="100">
        <v>9</v>
      </c>
      <c r="J11" s="100">
        <v>10</v>
      </c>
      <c r="K11" s="100">
        <v>11</v>
      </c>
      <c r="L11" s="100">
        <v>12</v>
      </c>
      <c r="M11" s="100">
        <v>13</v>
      </c>
      <c r="N11" s="100">
        <v>14</v>
      </c>
      <c r="O11" s="101">
        <v>15</v>
      </c>
    </row>
    <row r="12" spans="1:15" customFormat="1" ht="14.25">
      <c r="A12" s="186"/>
      <c r="B12" s="385" t="s">
        <v>188</v>
      </c>
      <c r="C12" s="385"/>
      <c r="D12" s="385"/>
    </row>
    <row r="13" spans="1:15" customFormat="1" ht="15">
      <c r="A13" s="187" t="s">
        <v>64</v>
      </c>
      <c r="B13" s="241" t="s">
        <v>232</v>
      </c>
      <c r="C13" s="236" t="s">
        <v>39</v>
      </c>
      <c r="D13" s="245">
        <v>28</v>
      </c>
      <c r="E13" s="115"/>
      <c r="F13" s="207"/>
      <c r="G13" s="208"/>
      <c r="H13" s="160"/>
      <c r="I13" s="207"/>
      <c r="J13" s="63">
        <f>SUM(G13:I13)</f>
        <v>0</v>
      </c>
      <c r="K13" s="63">
        <f>D13*E13</f>
        <v>0</v>
      </c>
      <c r="L13" s="63">
        <f>ROUND(D13*G13,2)</f>
        <v>0</v>
      </c>
      <c r="M13" s="63">
        <f>ROUND(D13*H13,2)</f>
        <v>0</v>
      </c>
      <c r="N13" s="63">
        <f>ROUND(I13*D13,2)</f>
        <v>0</v>
      </c>
      <c r="O13" s="63">
        <f>L13+M13+N13</f>
        <v>0</v>
      </c>
    </row>
    <row r="14" spans="1:15" s="230" customFormat="1" ht="15">
      <c r="A14" s="187"/>
      <c r="B14" s="238" t="s">
        <v>189</v>
      </c>
      <c r="C14" s="239"/>
      <c r="D14" s="256"/>
      <c r="E14" s="115"/>
      <c r="F14" s="63"/>
      <c r="G14" s="115"/>
      <c r="H14" s="160"/>
      <c r="I14" s="207"/>
      <c r="J14" s="63"/>
      <c r="K14" s="63"/>
      <c r="L14" s="63"/>
      <c r="M14" s="63"/>
      <c r="N14" s="63"/>
      <c r="O14" s="63"/>
    </row>
    <row r="15" spans="1:15" s="230" customFormat="1" ht="17.25">
      <c r="A15" s="187" t="s">
        <v>65</v>
      </c>
      <c r="B15" s="235" t="s">
        <v>192</v>
      </c>
      <c r="C15" s="239" t="s">
        <v>190</v>
      </c>
      <c r="D15" s="256">
        <v>90</v>
      </c>
      <c r="E15" s="115"/>
      <c r="F15" s="207"/>
      <c r="G15" s="208"/>
      <c r="H15" s="160"/>
      <c r="I15" s="207"/>
      <c r="J15" s="63">
        <f>SUM(G15:I15)</f>
        <v>0</v>
      </c>
      <c r="K15" s="63">
        <f>D15*E15</f>
        <v>0</v>
      </c>
      <c r="L15" s="63">
        <f>ROUND(D15*G15,2)</f>
        <v>0</v>
      </c>
      <c r="M15" s="63">
        <f>ROUND(D15*H15,2)</f>
        <v>0</v>
      </c>
      <c r="N15" s="63">
        <f>ROUND(I15*D15,2)</f>
        <v>0</v>
      </c>
      <c r="O15" s="63">
        <f>L15+M15+N15</f>
        <v>0</v>
      </c>
    </row>
    <row r="16" spans="1:15" s="205" customFormat="1" ht="16.5">
      <c r="A16" s="187" t="s">
        <v>66</v>
      </c>
      <c r="B16" s="192" t="s">
        <v>193</v>
      </c>
      <c r="C16" s="198" t="s">
        <v>190</v>
      </c>
      <c r="D16" s="193">
        <v>40</v>
      </c>
      <c r="E16" s="65"/>
      <c r="F16" s="207"/>
      <c r="G16" s="208"/>
      <c r="H16" s="114"/>
      <c r="I16" s="207"/>
      <c r="J16" s="207">
        <f>SUM(G16:I16)</f>
        <v>0</v>
      </c>
      <c r="K16" s="207">
        <f>D16*E16</f>
        <v>0</v>
      </c>
      <c r="L16" s="207">
        <f>ROUND(D16*G16,2)</f>
        <v>0</v>
      </c>
      <c r="M16" s="207">
        <f>ROUND(D16*H16,2)</f>
        <v>0</v>
      </c>
      <c r="N16" s="207">
        <f>ROUND(I16*D16,2)</f>
        <v>0</v>
      </c>
      <c r="O16" s="207">
        <f>L16+M16+N16</f>
        <v>0</v>
      </c>
    </row>
    <row r="17" spans="1:16" s="230" customFormat="1" ht="17.25">
      <c r="A17" s="187" t="s">
        <v>67</v>
      </c>
      <c r="B17" s="237" t="s">
        <v>191</v>
      </c>
      <c r="C17" s="240" t="s">
        <v>195</v>
      </c>
      <c r="D17" s="257">
        <v>4</v>
      </c>
      <c r="E17" s="115"/>
      <c r="F17" s="207"/>
      <c r="G17" s="208"/>
      <c r="H17" s="160"/>
      <c r="I17" s="207"/>
      <c r="J17" s="63">
        <f>SUM(G17:I17)</f>
        <v>0</v>
      </c>
      <c r="K17" s="63">
        <f>D17*E17</f>
        <v>0</v>
      </c>
      <c r="L17" s="63">
        <f>ROUND(D17*G17,2)</f>
        <v>0</v>
      </c>
      <c r="M17" s="63">
        <f>ROUND(D17*H17,2)</f>
        <v>0</v>
      </c>
      <c r="N17" s="63">
        <f>ROUND(I17*D17,2)</f>
        <v>0</v>
      </c>
      <c r="O17" s="63">
        <f>L17+M17+N17</f>
        <v>0</v>
      </c>
    </row>
    <row r="18" spans="1:16" s="230" customFormat="1" ht="17.25">
      <c r="A18" s="187" t="s">
        <v>68</v>
      </c>
      <c r="B18" s="235" t="s">
        <v>194</v>
      </c>
      <c r="C18" s="198" t="s">
        <v>190</v>
      </c>
      <c r="D18" s="257">
        <v>110</v>
      </c>
      <c r="E18" s="65"/>
      <c r="F18" s="207"/>
      <c r="G18" s="208"/>
      <c r="H18" s="114"/>
      <c r="I18" s="207"/>
      <c r="J18" s="207">
        <f>SUM(G18:I18)</f>
        <v>0</v>
      </c>
      <c r="K18" s="207">
        <f>D18*E18</f>
        <v>0</v>
      </c>
      <c r="L18" s="207">
        <f>ROUND(D18*G18,2)</f>
        <v>0</v>
      </c>
      <c r="M18" s="207">
        <f>ROUND(D18*H18,2)</f>
        <v>0</v>
      </c>
      <c r="N18" s="207">
        <f>ROUND(I18*D18,2)</f>
        <v>0</v>
      </c>
      <c r="O18" s="207">
        <f>L18+M18+N18</f>
        <v>0</v>
      </c>
    </row>
    <row r="19" spans="1:16" s="230" customFormat="1" ht="17.25">
      <c r="A19" s="187" t="s">
        <v>69</v>
      </c>
      <c r="B19" s="241" t="s">
        <v>252</v>
      </c>
      <c r="C19" s="240" t="s">
        <v>195</v>
      </c>
      <c r="D19" s="256">
        <v>11</v>
      </c>
      <c r="E19" s="115"/>
      <c r="F19" s="207"/>
      <c r="G19" s="208"/>
      <c r="H19" s="160"/>
      <c r="I19" s="207"/>
      <c r="J19" s="63">
        <f>SUM(G19:I19)</f>
        <v>0</v>
      </c>
      <c r="K19" s="63">
        <f>D19*E19</f>
        <v>0</v>
      </c>
      <c r="L19" s="63">
        <f>ROUND(D19*G19,2)</f>
        <v>0</v>
      </c>
      <c r="M19" s="63">
        <f>ROUND(D19*H19,2)</f>
        <v>0</v>
      </c>
      <c r="N19" s="63">
        <f>ROUND(I19*D19,2)</f>
        <v>0</v>
      </c>
      <c r="O19" s="63">
        <f>L19+M19+N19</f>
        <v>0</v>
      </c>
    </row>
    <row r="20" spans="1:16" s="258" customFormat="1" ht="14.25">
      <c r="A20" s="186"/>
      <c r="B20" s="385" t="s">
        <v>223</v>
      </c>
      <c r="C20" s="385"/>
      <c r="D20" s="385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</row>
    <row r="21" spans="1:16" s="230" customFormat="1" ht="17.25">
      <c r="A21" s="187" t="s">
        <v>70</v>
      </c>
      <c r="B21" s="241" t="s">
        <v>196</v>
      </c>
      <c r="C21" s="242" t="s">
        <v>190</v>
      </c>
      <c r="D21" s="256">
        <v>154</v>
      </c>
      <c r="E21" s="208"/>
      <c r="F21" s="207"/>
      <c r="G21" s="208"/>
      <c r="H21" s="209"/>
      <c r="I21" s="207"/>
      <c r="J21" s="207">
        <f>SUM(G21:I21)</f>
        <v>0</v>
      </c>
      <c r="K21" s="207">
        <f>ROUND(E21*D21,2)</f>
        <v>0</v>
      </c>
      <c r="L21" s="207">
        <f>ROUND(D21*G21,2)</f>
        <v>0</v>
      </c>
      <c r="M21" s="207">
        <f>ROUND(D21*H21,2)</f>
        <v>0</v>
      </c>
      <c r="N21" s="207">
        <f>ROUND(I21*D21,2)</f>
        <v>0</v>
      </c>
      <c r="O21" s="207">
        <f>SUM(L21:N21)</f>
        <v>0</v>
      </c>
    </row>
    <row r="22" spans="1:16" s="230" customFormat="1" ht="17.25">
      <c r="A22" s="187" t="s">
        <v>71</v>
      </c>
      <c r="B22" s="241" t="s">
        <v>197</v>
      </c>
      <c r="C22" s="242" t="s">
        <v>190</v>
      </c>
      <c r="D22" s="256">
        <v>38</v>
      </c>
      <c r="E22" s="266"/>
      <c r="F22" s="207"/>
      <c r="G22" s="207"/>
      <c r="H22" s="207"/>
      <c r="I22" s="207"/>
      <c r="J22" s="211">
        <f>SUM(G22:I22)</f>
        <v>0</v>
      </c>
      <c r="K22" s="211">
        <f>ROUND(E22*D22,2)</f>
        <v>0</v>
      </c>
      <c r="L22" s="211">
        <f>ROUND(D22*G22,2)</f>
        <v>0</v>
      </c>
      <c r="M22" s="211">
        <f>ROUND(D22*H22,2)</f>
        <v>0</v>
      </c>
      <c r="N22" s="211">
        <f>ROUND(I22*D22,2)</f>
        <v>0</v>
      </c>
      <c r="O22" s="211">
        <f>SUM(L22:N22)</f>
        <v>0</v>
      </c>
    </row>
    <row r="23" spans="1:16" s="258" customFormat="1" ht="14.25">
      <c r="A23" s="186"/>
      <c r="B23" s="385" t="s">
        <v>200</v>
      </c>
      <c r="C23" s="385"/>
      <c r="D23" s="385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</row>
    <row r="24" spans="1:16" s="230" customFormat="1" ht="43.5">
      <c r="A24" s="187" t="s">
        <v>72</v>
      </c>
      <c r="B24" s="246" t="s">
        <v>201</v>
      </c>
      <c r="C24" s="247" t="s">
        <v>39</v>
      </c>
      <c r="D24" s="229">
        <v>70</v>
      </c>
      <c r="E24" s="266"/>
      <c r="F24" s="207"/>
      <c r="G24" s="207"/>
      <c r="H24" s="207"/>
      <c r="I24" s="207"/>
      <c r="J24" s="211">
        <f>SUM(G24:I24)</f>
        <v>0</v>
      </c>
      <c r="K24" s="211">
        <f>ROUND(E24*D24,2)</f>
        <v>0</v>
      </c>
      <c r="L24" s="211">
        <f>ROUND(D24*G24,2)</f>
        <v>0</v>
      </c>
      <c r="M24" s="211">
        <f>ROUND(D24*H24,2)</f>
        <v>0</v>
      </c>
      <c r="N24" s="211">
        <f>ROUND(I24*D24,2)</f>
        <v>0</v>
      </c>
      <c r="O24" s="211">
        <f>SUM(L24:N24)</f>
        <v>0</v>
      </c>
    </row>
    <row r="25" spans="1:16" s="230" customFormat="1" ht="15">
      <c r="A25" s="187" t="s">
        <v>73</v>
      </c>
      <c r="B25" s="246" t="s">
        <v>202</v>
      </c>
      <c r="C25" s="247" t="s">
        <v>39</v>
      </c>
      <c r="D25" s="229">
        <v>55</v>
      </c>
      <c r="E25" s="266"/>
      <c r="F25" s="207"/>
      <c r="G25" s="207"/>
      <c r="H25" s="207"/>
      <c r="I25" s="207"/>
      <c r="J25" s="211">
        <f>SUM(G25:I25)</f>
        <v>0</v>
      </c>
      <c r="K25" s="211">
        <f>ROUND(E25*D25,2)</f>
        <v>0</v>
      </c>
      <c r="L25" s="211">
        <f>ROUND(D25*G25,2)</f>
        <v>0</v>
      </c>
      <c r="M25" s="211">
        <f>ROUND(D25*H25,2)</f>
        <v>0</v>
      </c>
      <c r="N25" s="211">
        <f>ROUND(I25*D25,2)</f>
        <v>0</v>
      </c>
      <c r="O25" s="211">
        <f>SUM(L25:N25)</f>
        <v>0</v>
      </c>
    </row>
    <row r="26" spans="1:16" s="258" customFormat="1" ht="14.25">
      <c r="A26" s="186"/>
      <c r="B26" s="385" t="s">
        <v>203</v>
      </c>
      <c r="C26" s="385"/>
      <c r="D26" s="385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</row>
    <row r="27" spans="1:16" s="230" customFormat="1" ht="17.25">
      <c r="A27" s="187" t="s">
        <v>74</v>
      </c>
      <c r="B27" s="251" t="s">
        <v>204</v>
      </c>
      <c r="C27" s="244" t="s">
        <v>190</v>
      </c>
      <c r="D27" s="229">
        <v>449.5</v>
      </c>
      <c r="E27" s="266"/>
      <c r="F27" s="207"/>
      <c r="G27" s="207"/>
      <c r="H27" s="207"/>
      <c r="I27" s="207"/>
      <c r="J27" s="211">
        <f t="shared" ref="J27:J33" si="0">SUM(G27:I27)</f>
        <v>0</v>
      </c>
      <c r="K27" s="211">
        <f t="shared" ref="K27:K33" si="1">ROUND(E27*D27,2)</f>
        <v>0</v>
      </c>
      <c r="L27" s="211">
        <f t="shared" ref="L27:L33" si="2">ROUND(D27*G27,2)</f>
        <v>0</v>
      </c>
      <c r="M27" s="211">
        <f t="shared" ref="M27:M33" si="3">ROUND(D27*H27,2)</f>
        <v>0</v>
      </c>
      <c r="N27" s="211">
        <f t="shared" ref="N27:N33" si="4">ROUND(I27*D27,2)</f>
        <v>0</v>
      </c>
      <c r="O27" s="211">
        <f t="shared" ref="O27:O33" si="5">SUM(L27:N27)</f>
        <v>0</v>
      </c>
    </row>
    <row r="28" spans="1:16" s="248" customFormat="1" ht="17.25">
      <c r="A28" s="187" t="s">
        <v>75</v>
      </c>
      <c r="B28" s="251" t="s">
        <v>205</v>
      </c>
      <c r="C28" s="240" t="s">
        <v>195</v>
      </c>
      <c r="D28" s="229">
        <v>90.1</v>
      </c>
      <c r="E28" s="266"/>
      <c r="F28" s="207"/>
      <c r="G28" s="207"/>
      <c r="H28" s="207"/>
      <c r="I28" s="207"/>
      <c r="J28" s="211">
        <f t="shared" si="0"/>
        <v>0</v>
      </c>
      <c r="K28" s="211">
        <f t="shared" si="1"/>
        <v>0</v>
      </c>
      <c r="L28" s="211">
        <f t="shared" si="2"/>
        <v>0</v>
      </c>
      <c r="M28" s="211">
        <f t="shared" si="3"/>
        <v>0</v>
      </c>
      <c r="N28" s="211">
        <f t="shared" si="4"/>
        <v>0</v>
      </c>
      <c r="O28" s="211">
        <f t="shared" si="5"/>
        <v>0</v>
      </c>
    </row>
    <row r="29" spans="1:16" s="230" customFormat="1" ht="29.25">
      <c r="A29" s="187" t="s">
        <v>76</v>
      </c>
      <c r="B29" s="249" t="s">
        <v>242</v>
      </c>
      <c r="C29" s="250" t="s">
        <v>39</v>
      </c>
      <c r="D29" s="229">
        <v>174</v>
      </c>
      <c r="E29" s="266"/>
      <c r="F29" s="207"/>
      <c r="G29" s="207"/>
      <c r="H29" s="207"/>
      <c r="I29" s="207"/>
      <c r="J29" s="211">
        <f t="shared" si="0"/>
        <v>0</v>
      </c>
      <c r="K29" s="211">
        <f t="shared" si="1"/>
        <v>0</v>
      </c>
      <c r="L29" s="211">
        <f t="shared" si="2"/>
        <v>0</v>
      </c>
      <c r="M29" s="211">
        <f t="shared" si="3"/>
        <v>0</v>
      </c>
      <c r="N29" s="211">
        <f t="shared" si="4"/>
        <v>0</v>
      </c>
      <c r="O29" s="211">
        <f t="shared" si="5"/>
        <v>0</v>
      </c>
      <c r="P29" s="282"/>
    </row>
    <row r="30" spans="1:16" s="258" customFormat="1" ht="29.25">
      <c r="A30" s="187" t="s">
        <v>77</v>
      </c>
      <c r="B30" s="249" t="s">
        <v>243</v>
      </c>
      <c r="C30" s="244" t="s">
        <v>190</v>
      </c>
      <c r="D30" s="229">
        <v>60</v>
      </c>
      <c r="E30" s="266"/>
      <c r="F30" s="207"/>
      <c r="G30" s="207"/>
      <c r="H30" s="207"/>
      <c r="I30" s="207"/>
      <c r="J30" s="211">
        <f t="shared" si="0"/>
        <v>0</v>
      </c>
      <c r="K30" s="211">
        <f t="shared" si="1"/>
        <v>0</v>
      </c>
      <c r="L30" s="211">
        <f t="shared" si="2"/>
        <v>0</v>
      </c>
      <c r="M30" s="211">
        <f t="shared" si="3"/>
        <v>0</v>
      </c>
      <c r="N30" s="211">
        <f t="shared" si="4"/>
        <v>0</v>
      </c>
      <c r="O30" s="211">
        <f t="shared" si="5"/>
        <v>0</v>
      </c>
      <c r="P30" s="282"/>
    </row>
    <row r="31" spans="1:16" s="258" customFormat="1" ht="29.25">
      <c r="A31" s="187" t="s">
        <v>78</v>
      </c>
      <c r="B31" s="249" t="s">
        <v>245</v>
      </c>
      <c r="C31" s="244" t="s">
        <v>244</v>
      </c>
      <c r="D31" s="229">
        <v>40</v>
      </c>
      <c r="E31" s="266"/>
      <c r="F31" s="207"/>
      <c r="G31" s="207"/>
      <c r="H31" s="207"/>
      <c r="I31" s="207"/>
      <c r="J31" s="211">
        <f t="shared" si="0"/>
        <v>0</v>
      </c>
      <c r="K31" s="211">
        <f t="shared" si="1"/>
        <v>0</v>
      </c>
      <c r="L31" s="211">
        <f t="shared" si="2"/>
        <v>0</v>
      </c>
      <c r="M31" s="211">
        <f t="shared" si="3"/>
        <v>0</v>
      </c>
      <c r="N31" s="211">
        <f t="shared" si="4"/>
        <v>0</v>
      </c>
      <c r="O31" s="211">
        <f t="shared" si="5"/>
        <v>0</v>
      </c>
      <c r="P31" s="282"/>
    </row>
    <row r="32" spans="1:16" s="258" customFormat="1" ht="29.25">
      <c r="A32" s="187" t="s">
        <v>79</v>
      </c>
      <c r="B32" s="249" t="s">
        <v>247</v>
      </c>
      <c r="C32" s="244" t="s">
        <v>244</v>
      </c>
      <c r="D32" s="229">
        <v>15</v>
      </c>
      <c r="E32" s="266"/>
      <c r="F32" s="207"/>
      <c r="G32" s="207"/>
      <c r="H32" s="207"/>
      <c r="I32" s="207"/>
      <c r="J32" s="211">
        <f t="shared" si="0"/>
        <v>0</v>
      </c>
      <c r="K32" s="211">
        <f t="shared" si="1"/>
        <v>0</v>
      </c>
      <c r="L32" s="211">
        <f t="shared" si="2"/>
        <v>0</v>
      </c>
      <c r="M32" s="211">
        <f t="shared" si="3"/>
        <v>0</v>
      </c>
      <c r="N32" s="211">
        <f t="shared" si="4"/>
        <v>0</v>
      </c>
      <c r="O32" s="211">
        <f t="shared" si="5"/>
        <v>0</v>
      </c>
      <c r="P32" s="282"/>
    </row>
    <row r="33" spans="1:15" s="258" customFormat="1" ht="29.25">
      <c r="A33" s="187" t="s">
        <v>80</v>
      </c>
      <c r="B33" s="249" t="s">
        <v>246</v>
      </c>
      <c r="C33" s="244" t="s">
        <v>244</v>
      </c>
      <c r="D33" s="229">
        <v>15</v>
      </c>
      <c r="E33" s="266"/>
      <c r="F33" s="207"/>
      <c r="G33" s="207"/>
      <c r="H33" s="207"/>
      <c r="I33" s="207"/>
      <c r="J33" s="211">
        <f t="shared" si="0"/>
        <v>0</v>
      </c>
      <c r="K33" s="211">
        <f t="shared" si="1"/>
        <v>0</v>
      </c>
      <c r="L33" s="211">
        <f t="shared" si="2"/>
        <v>0</v>
      </c>
      <c r="M33" s="211">
        <f t="shared" si="3"/>
        <v>0</v>
      </c>
      <c r="N33" s="211">
        <f t="shared" si="4"/>
        <v>0</v>
      </c>
      <c r="O33" s="211">
        <f t="shared" si="5"/>
        <v>0</v>
      </c>
    </row>
    <row r="34" spans="1:15" s="258" customFormat="1" ht="14.25">
      <c r="A34" s="186"/>
      <c r="B34" s="385" t="s">
        <v>224</v>
      </c>
      <c r="C34" s="385"/>
      <c r="D34" s="385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</row>
    <row r="35" spans="1:15" s="230" customFormat="1" ht="15">
      <c r="A35" s="187" t="s">
        <v>81</v>
      </c>
      <c r="B35" s="252" t="s">
        <v>206</v>
      </c>
      <c r="C35" s="254" t="s">
        <v>125</v>
      </c>
      <c r="D35" s="229">
        <v>4</v>
      </c>
      <c r="E35" s="266"/>
      <c r="F35" s="207"/>
      <c r="G35" s="207"/>
      <c r="H35" s="207"/>
      <c r="I35" s="207"/>
      <c r="J35" s="211">
        <f t="shared" ref="J35:J36" si="6">SUM(G35:I35)</f>
        <v>0</v>
      </c>
      <c r="K35" s="211">
        <f t="shared" ref="K35:K36" si="7">ROUND(E35*D35,2)</f>
        <v>0</v>
      </c>
      <c r="L35" s="211">
        <f t="shared" ref="L35:L36" si="8">ROUND(D35*G35,2)</f>
        <v>0</v>
      </c>
      <c r="M35" s="211">
        <f t="shared" ref="M35:M36" si="9">ROUND(D35*H35,2)</f>
        <v>0</v>
      </c>
      <c r="N35" s="211">
        <f t="shared" ref="N35:N36" si="10">ROUND(I35*D35,2)</f>
        <v>0</v>
      </c>
      <c r="O35" s="211">
        <f t="shared" ref="O35:O36" si="11">SUM(L35:N35)</f>
        <v>0</v>
      </c>
    </row>
    <row r="36" spans="1:15" s="258" customFormat="1" ht="29.25">
      <c r="A36" s="187" t="s">
        <v>82</v>
      </c>
      <c r="B36" s="274" t="s">
        <v>210</v>
      </c>
      <c r="C36" s="278" t="s">
        <v>55</v>
      </c>
      <c r="D36" s="272">
        <v>4</v>
      </c>
      <c r="E36" s="266"/>
      <c r="F36" s="207"/>
      <c r="G36" s="207"/>
      <c r="H36" s="207"/>
      <c r="I36" s="207"/>
      <c r="J36" s="211">
        <f t="shared" si="6"/>
        <v>0</v>
      </c>
      <c r="K36" s="211">
        <f t="shared" si="7"/>
        <v>0</v>
      </c>
      <c r="L36" s="211">
        <f t="shared" si="8"/>
        <v>0</v>
      </c>
      <c r="M36" s="211">
        <f t="shared" si="9"/>
        <v>0</v>
      </c>
      <c r="N36" s="211">
        <f t="shared" si="10"/>
        <v>0</v>
      </c>
      <c r="O36" s="211">
        <f t="shared" si="11"/>
        <v>0</v>
      </c>
    </row>
    <row r="37" spans="1:15" s="230" customFormat="1" ht="15">
      <c r="A37" s="187" t="s">
        <v>83</v>
      </c>
      <c r="B37" s="253" t="s">
        <v>207</v>
      </c>
      <c r="C37" s="254" t="s">
        <v>39</v>
      </c>
      <c r="D37" s="229">
        <v>3</v>
      </c>
      <c r="E37" s="266"/>
      <c r="F37" s="207"/>
      <c r="G37" s="207"/>
      <c r="H37" s="207"/>
      <c r="I37" s="207"/>
      <c r="J37" s="211">
        <f>SUM(G37:I37)</f>
        <v>0</v>
      </c>
      <c r="K37" s="211">
        <f>ROUND(E37*D37,2)</f>
        <v>0</v>
      </c>
      <c r="L37" s="211">
        <f>ROUND(D37*G37,2)</f>
        <v>0</v>
      </c>
      <c r="M37" s="211">
        <f t="shared" ref="M37:M42" si="12">ROUND(D37*H37,2)</f>
        <v>0</v>
      </c>
      <c r="N37" s="211">
        <f>ROUND(I37*D37,2)</f>
        <v>0</v>
      </c>
      <c r="O37" s="211">
        <f>SUM(L37:N37)</f>
        <v>0</v>
      </c>
    </row>
    <row r="38" spans="1:15" s="230" customFormat="1" ht="15">
      <c r="A38" s="187" t="s">
        <v>84</v>
      </c>
      <c r="B38" s="253" t="s">
        <v>208</v>
      </c>
      <c r="C38" s="254" t="s">
        <v>39</v>
      </c>
      <c r="D38" s="229">
        <v>16</v>
      </c>
      <c r="E38" s="266"/>
      <c r="F38" s="207"/>
      <c r="G38" s="207"/>
      <c r="H38" s="207"/>
      <c r="I38" s="207"/>
      <c r="J38" s="211">
        <f>SUM(G38:I38)</f>
        <v>0</v>
      </c>
      <c r="K38" s="211">
        <f>ROUND(E38*D38,2)</f>
        <v>0</v>
      </c>
      <c r="L38" s="211">
        <f>ROUND(D38*G38,2)</f>
        <v>0</v>
      </c>
      <c r="M38" s="211">
        <f t="shared" si="12"/>
        <v>0</v>
      </c>
      <c r="N38" s="211">
        <f>ROUND(I38*D38,2)</f>
        <v>0</v>
      </c>
      <c r="O38" s="211">
        <f>SUM(L38:N38)</f>
        <v>0</v>
      </c>
    </row>
    <row r="39" spans="1:15" s="230" customFormat="1" ht="17.25">
      <c r="A39" s="187" t="s">
        <v>248</v>
      </c>
      <c r="B39" s="253" t="s">
        <v>209</v>
      </c>
      <c r="C39" s="254" t="s">
        <v>190</v>
      </c>
      <c r="D39" s="229">
        <v>24</v>
      </c>
      <c r="E39" s="115"/>
      <c r="F39" s="63"/>
      <c r="G39" s="115"/>
      <c r="H39" s="160"/>
      <c r="I39" s="207"/>
      <c r="J39" s="211">
        <f>SUM(G39:I39)</f>
        <v>0</v>
      </c>
      <c r="K39" s="211">
        <f>ROUND(E39*D39,2)</f>
        <v>0</v>
      </c>
      <c r="L39" s="211">
        <f>ROUND(D39*G39,2)</f>
        <v>0</v>
      </c>
      <c r="M39" s="63">
        <f t="shared" si="12"/>
        <v>0</v>
      </c>
      <c r="N39" s="211">
        <f>ROUND(I39*D39,2)</f>
        <v>0</v>
      </c>
      <c r="O39" s="211">
        <f>SUM(L39:N39)</f>
        <v>0</v>
      </c>
    </row>
    <row r="40" spans="1:15" s="258" customFormat="1" ht="14.25">
      <c r="A40" s="187"/>
      <c r="B40" s="385" t="s">
        <v>225</v>
      </c>
      <c r="C40" s="385"/>
      <c r="D40" s="385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</row>
    <row r="41" spans="1:15" s="205" customFormat="1" ht="25.5">
      <c r="A41" s="187" t="s">
        <v>249</v>
      </c>
      <c r="B41" s="192" t="s">
        <v>210</v>
      </c>
      <c r="C41" s="198" t="s">
        <v>123</v>
      </c>
      <c r="D41" s="193">
        <v>4</v>
      </c>
      <c r="E41" s="266"/>
      <c r="F41" s="207"/>
      <c r="G41" s="207"/>
      <c r="H41" s="207"/>
      <c r="I41" s="207"/>
      <c r="J41" s="211">
        <f>SUM(G41:I41)</f>
        <v>0</v>
      </c>
      <c r="K41" s="211">
        <f>ROUND(E41*D41,2)</f>
        <v>0</v>
      </c>
      <c r="L41" s="211">
        <f>ROUND(D41*G41,2)</f>
        <v>0</v>
      </c>
      <c r="M41" s="211">
        <f t="shared" si="12"/>
        <v>0</v>
      </c>
      <c r="N41" s="211">
        <f>ROUND(I41*D41,2)</f>
        <v>0</v>
      </c>
      <c r="O41" s="211">
        <f>SUM(L41:N41)</f>
        <v>0</v>
      </c>
    </row>
    <row r="42" spans="1:15" s="230" customFormat="1" ht="17.25">
      <c r="A42" s="187" t="s">
        <v>250</v>
      </c>
      <c r="B42" s="277" t="s">
        <v>254</v>
      </c>
      <c r="C42" s="255" t="s">
        <v>167</v>
      </c>
      <c r="D42" s="229">
        <v>1.2</v>
      </c>
      <c r="E42" s="115"/>
      <c r="F42" s="207"/>
      <c r="G42" s="208"/>
      <c r="H42" s="160"/>
      <c r="I42" s="207"/>
      <c r="J42" s="63">
        <f>SUM(G42:I42)</f>
        <v>0</v>
      </c>
      <c r="K42" s="63">
        <f>D42*E42</f>
        <v>0</v>
      </c>
      <c r="L42" s="63">
        <f>ROUND(D42*G42,2)</f>
        <v>0</v>
      </c>
      <c r="M42" s="63">
        <f t="shared" si="12"/>
        <v>0</v>
      </c>
      <c r="N42" s="63">
        <f>ROUND(I42*D42,2)</f>
        <v>0</v>
      </c>
      <c r="O42" s="63">
        <f>L42+M42+N42</f>
        <v>0</v>
      </c>
    </row>
    <row r="43" spans="1:15" s="205" customFormat="1" ht="14.25">
      <c r="A43" s="187" t="s">
        <v>251</v>
      </c>
      <c r="B43" s="199" t="s">
        <v>211</v>
      </c>
      <c r="C43" s="198" t="s">
        <v>39</v>
      </c>
      <c r="D43" s="193">
        <v>6.5</v>
      </c>
      <c r="E43" s="115"/>
      <c r="F43" s="63"/>
      <c r="G43" s="115"/>
      <c r="H43" s="160"/>
      <c r="I43" s="207"/>
      <c r="J43" s="211">
        <f>SUM(G43:I43)</f>
        <v>0</v>
      </c>
      <c r="K43" s="211">
        <f>ROUND(E43*D43,2)</f>
        <v>0</v>
      </c>
      <c r="L43" s="211">
        <f>ROUND(D43*G43,2)</f>
        <v>0</v>
      </c>
      <c r="M43" s="63">
        <f>ROUND(D43*H43,2)</f>
        <v>0</v>
      </c>
      <c r="N43" s="211">
        <f>ROUND(I43*D43,2)</f>
        <v>0</v>
      </c>
      <c r="O43" s="211">
        <f>SUM(L43:N43)</f>
        <v>0</v>
      </c>
    </row>
    <row r="44" spans="1:15" s="205" customFormat="1" ht="25.5">
      <c r="A44" s="187" t="s">
        <v>255</v>
      </c>
      <c r="B44" s="192" t="s">
        <v>212</v>
      </c>
      <c r="C44" s="198" t="s">
        <v>213</v>
      </c>
      <c r="D44" s="193">
        <v>47.8</v>
      </c>
      <c r="E44" s="266"/>
      <c r="F44" s="207"/>
      <c r="G44" s="207"/>
      <c r="H44" s="207"/>
      <c r="I44" s="207"/>
      <c r="J44" s="211">
        <f>SUM(G44:I44)</f>
        <v>0</v>
      </c>
      <c r="K44" s="211">
        <f>ROUND(E44*D44,2)</f>
        <v>0</v>
      </c>
      <c r="L44" s="211">
        <f>ROUND(D44*G44,2)</f>
        <v>0</v>
      </c>
      <c r="M44" s="211">
        <f>ROUND(D44*H44,2)</f>
        <v>0</v>
      </c>
      <c r="N44" s="211">
        <f>ROUND(I44*D44,2)</f>
        <v>0</v>
      </c>
      <c r="O44" s="211">
        <f>SUM(L44:N44)</f>
        <v>0</v>
      </c>
    </row>
    <row r="45" spans="1:15" ht="15.75" thickBot="1">
      <c r="A45" s="158"/>
      <c r="B45" s="88"/>
      <c r="C45" s="89"/>
      <c r="D45" s="89"/>
      <c r="E45" s="129"/>
      <c r="F45" s="91"/>
      <c r="G45" s="91"/>
      <c r="H45" s="129"/>
      <c r="I45" s="129"/>
      <c r="J45" s="130"/>
      <c r="K45" s="130"/>
      <c r="L45" s="130"/>
      <c r="M45" s="130"/>
      <c r="N45" s="130"/>
      <c r="O45" s="130"/>
    </row>
    <row r="46" spans="1:15" ht="13.5" thickTop="1">
      <c r="A46" s="136"/>
      <c r="B46" s="87" t="s">
        <v>46</v>
      </c>
      <c r="C46" s="137"/>
      <c r="D46" s="138"/>
      <c r="E46" s="139"/>
      <c r="F46" s="139"/>
      <c r="G46" s="139"/>
      <c r="H46" s="139"/>
      <c r="I46" s="139"/>
      <c r="J46" s="140"/>
      <c r="K46" s="141">
        <f>SUM(K13:K45)</f>
        <v>0</v>
      </c>
      <c r="L46" s="141">
        <f>SUM(L13:L45)</f>
        <v>0</v>
      </c>
      <c r="M46" s="141">
        <f>SUM(M13:M45)</f>
        <v>0</v>
      </c>
      <c r="N46" s="141">
        <f>SUM(N13:N45)</f>
        <v>0</v>
      </c>
      <c r="O46" s="141">
        <f>SUM(O13:O45)</f>
        <v>0</v>
      </c>
    </row>
    <row r="47" spans="1:15">
      <c r="A47" s="83"/>
      <c r="B47" s="132" t="s">
        <v>47</v>
      </c>
      <c r="C47" s="102"/>
      <c r="D47" s="133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5">
        <f>ROUND(M46*C47,2)</f>
        <v>0</v>
      </c>
    </row>
    <row r="48" spans="1:15">
      <c r="A48" s="83"/>
      <c r="B48" s="85" t="s">
        <v>46</v>
      </c>
      <c r="C48" s="102"/>
      <c r="D48" s="133"/>
      <c r="E48" s="134"/>
      <c r="F48" s="134"/>
      <c r="G48" s="134"/>
      <c r="H48" s="134"/>
      <c r="I48" s="134"/>
      <c r="J48" s="134"/>
      <c r="K48" s="114">
        <f>SUM(K46:K47)</f>
        <v>0</v>
      </c>
      <c r="L48" s="114">
        <f>SUM(L46:L47)</f>
        <v>0</v>
      </c>
      <c r="M48" s="114">
        <f>SUM(M46:M47)</f>
        <v>0</v>
      </c>
      <c r="N48" s="114">
        <f>SUM(N46:N47)</f>
        <v>0</v>
      </c>
      <c r="O48" s="114">
        <f>SUM(O46:O47)</f>
        <v>0</v>
      </c>
    </row>
    <row r="49" spans="1:15">
      <c r="A49" s="82" t="s">
        <v>40</v>
      </c>
      <c r="B49" s="11"/>
      <c r="C49" s="103"/>
      <c r="D49" s="104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</row>
    <row r="50" spans="1:15">
      <c r="A50" s="84" t="s">
        <v>41</v>
      </c>
      <c r="B50" s="11"/>
      <c r="C50" s="12"/>
      <c r="D50" s="108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</row>
    <row r="51" spans="1:15">
      <c r="A51" s="84" t="s">
        <v>24</v>
      </c>
      <c r="B51" s="105"/>
      <c r="C51" s="105"/>
      <c r="D51" s="108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</row>
    <row r="52" spans="1:15">
      <c r="A52" s="84" t="s">
        <v>25</v>
      </c>
      <c r="B52" s="105"/>
      <c r="C52" s="105"/>
      <c r="D52" s="108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</row>
    <row r="53" spans="1:15">
      <c r="A53" s="84" t="s">
        <v>42</v>
      </c>
      <c r="B53" s="105"/>
      <c r="C53" s="105"/>
      <c r="D53" s="108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</row>
    <row r="54" spans="1:15">
      <c r="A54" s="84" t="s">
        <v>43</v>
      </c>
      <c r="B54" s="105"/>
      <c r="C54" s="105"/>
      <c r="D54" s="108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</row>
    <row r="55" spans="1:15">
      <c r="A55" s="84" t="s">
        <v>44</v>
      </c>
      <c r="B55" s="105"/>
      <c r="C55" s="105"/>
      <c r="D55" s="108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</row>
    <row r="56" spans="1:15" ht="24" customHeight="1">
      <c r="A56" s="360" t="s">
        <v>45</v>
      </c>
      <c r="B56" s="360"/>
      <c r="C56" s="360"/>
      <c r="D56" s="360"/>
      <c r="E56"/>
      <c r="F56"/>
      <c r="G56"/>
      <c r="H56"/>
      <c r="I56"/>
      <c r="J56"/>
      <c r="K56"/>
      <c r="L56"/>
      <c r="M56"/>
      <c r="N56"/>
      <c r="O56"/>
    </row>
    <row r="57" spans="1:15">
      <c r="A57" s="10" t="s">
        <v>26</v>
      </c>
      <c r="B57" s="106"/>
      <c r="C57" s="106"/>
      <c r="D57" s="109"/>
      <c r="E57"/>
      <c r="F57"/>
      <c r="G57"/>
      <c r="H57"/>
      <c r="I57"/>
      <c r="J57"/>
      <c r="K57"/>
      <c r="L57"/>
      <c r="M57"/>
      <c r="N57"/>
      <c r="O57"/>
    </row>
    <row r="58" spans="1:15">
      <c r="A58" s="67"/>
      <c r="B58" s="106"/>
      <c r="C58" s="106"/>
      <c r="D58" s="106"/>
      <c r="E58"/>
      <c r="F58"/>
      <c r="G58"/>
      <c r="H58"/>
      <c r="I58"/>
      <c r="J58"/>
      <c r="K58"/>
      <c r="L58"/>
      <c r="M58"/>
      <c r="N58"/>
      <c r="O58"/>
    </row>
    <row r="59" spans="1:15">
      <c r="A59" s="67" t="s">
        <v>100</v>
      </c>
      <c r="B59" s="151">
        <f>'Pasūtītāja koptāme'!C19</f>
        <v>0</v>
      </c>
      <c r="C59"/>
      <c r="D59" s="106"/>
      <c r="E59"/>
      <c r="F59"/>
      <c r="G59"/>
      <c r="H59"/>
      <c r="I59"/>
      <c r="J59"/>
      <c r="K59"/>
      <c r="L59"/>
      <c r="M59"/>
      <c r="N59"/>
      <c r="O59"/>
    </row>
    <row r="60" spans="1:15">
      <c r="A60" s="67"/>
      <c r="B60" s="67"/>
      <c r="C60"/>
      <c r="D60" s="106"/>
      <c r="E60"/>
      <c r="F60"/>
      <c r="G60"/>
      <c r="H60"/>
      <c r="I60"/>
      <c r="J60"/>
      <c r="K60"/>
      <c r="L60"/>
      <c r="M60"/>
      <c r="N60"/>
      <c r="O60"/>
    </row>
    <row r="61" spans="1:15">
      <c r="A61" s="67" t="s">
        <v>14</v>
      </c>
      <c r="B61" s="66">
        <f>'Pasūtītāja koptāme'!C21</f>
        <v>0</v>
      </c>
      <c r="D61" s="105"/>
    </row>
    <row r="62" spans="1:15">
      <c r="A62" s="67"/>
      <c r="B62" s="66">
        <f>'Pasūtītāja koptāme'!C22</f>
        <v>0</v>
      </c>
      <c r="D62" s="105"/>
    </row>
  </sheetData>
  <mergeCells count="20">
    <mergeCell ref="B2:E2"/>
    <mergeCell ref="B5:D5"/>
    <mergeCell ref="B6:D6"/>
    <mergeCell ref="B7:D7"/>
    <mergeCell ref="B8:D8"/>
    <mergeCell ref="A56:D56"/>
    <mergeCell ref="J8:L8"/>
    <mergeCell ref="A9:A10"/>
    <mergeCell ref="B9:B10"/>
    <mergeCell ref="C9:C10"/>
    <mergeCell ref="D9:D10"/>
    <mergeCell ref="E9:J9"/>
    <mergeCell ref="K9:O9"/>
    <mergeCell ref="G8:I8"/>
    <mergeCell ref="B12:D12"/>
    <mergeCell ref="B20:D20"/>
    <mergeCell ref="B23:D23"/>
    <mergeCell ref="B26:D26"/>
    <mergeCell ref="B34:D34"/>
    <mergeCell ref="B40:D40"/>
  </mergeCells>
  <printOptions horizontalCentered="1"/>
  <pageMargins left="0.39370078740157483" right="0.39370078740157483" top="0.78740157480314965" bottom="0.59055118110236227" header="0.31496062992125984" footer="0.39370078740157483"/>
  <pageSetup paperSize="9" scale="73" fitToHeight="0" orientation="landscape" r:id="rId1"/>
  <headerFooter>
    <oddFooter>&amp;CLapaspuse &amp;P no &amp;N&amp;R&amp;A</oddFooter>
  </headerFooter>
  <rowBreaks count="1" manualBreakCount="1">
    <brk id="39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O55"/>
  <sheetViews>
    <sheetView showZeros="0" view="pageBreakPreview" topLeftCell="A17" zoomScaleNormal="100" zoomScaleSheetLayoutView="100" workbookViewId="0">
      <selection activeCell="E14" sqref="E14:I37"/>
    </sheetView>
  </sheetViews>
  <sheetFormatPr defaultRowHeight="12.75"/>
  <cols>
    <col min="1" max="1" width="13.85546875" style="107" customWidth="1"/>
    <col min="2" max="2" width="45.5703125" style="107" customWidth="1"/>
    <col min="3" max="3" width="7.140625" style="107" customWidth="1"/>
    <col min="4" max="4" width="14.5703125" style="107" customWidth="1"/>
    <col min="5" max="5" width="7.7109375" style="107" customWidth="1"/>
    <col min="6" max="6" width="6.85546875" style="107" customWidth="1"/>
    <col min="7" max="7" width="9" style="107" customWidth="1"/>
    <col min="8" max="8" width="11.28515625" style="107" customWidth="1"/>
    <col min="9" max="9" width="8.42578125" style="107" customWidth="1"/>
    <col min="10" max="10" width="12.28515625" style="107" customWidth="1"/>
    <col min="11" max="11" width="10.140625" style="107" customWidth="1"/>
    <col min="12" max="12" width="11" style="107" customWidth="1"/>
    <col min="13" max="13" width="11.85546875" style="107" customWidth="1"/>
    <col min="14" max="14" width="12.42578125" style="107" customWidth="1"/>
    <col min="15" max="15" width="11.85546875" style="107" customWidth="1"/>
    <col min="16" max="16384" width="9.140625" style="107"/>
  </cols>
  <sheetData>
    <row r="1" spans="1:15" customFormat="1">
      <c r="A1" s="110"/>
      <c r="B1" s="110"/>
      <c r="C1" s="110"/>
      <c r="D1" s="110"/>
      <c r="E1" s="110"/>
      <c r="F1" s="110"/>
      <c r="G1" s="110"/>
      <c r="H1" s="110"/>
      <c r="I1" s="112"/>
      <c r="J1" s="110"/>
      <c r="K1" s="110"/>
      <c r="L1" s="110"/>
      <c r="M1" s="110"/>
      <c r="N1" s="110"/>
      <c r="O1" s="110"/>
    </row>
    <row r="2" spans="1:15" customFormat="1" ht="13.5" thickBot="1">
      <c r="A2" s="142"/>
      <c r="B2" s="149" t="s">
        <v>236</v>
      </c>
      <c r="C2" s="110"/>
      <c r="D2" s="110"/>
      <c r="E2" s="110"/>
      <c r="F2" s="110"/>
      <c r="G2" s="110"/>
      <c r="H2" s="110"/>
      <c r="I2" s="112"/>
      <c r="J2" s="110"/>
      <c r="K2" s="110"/>
      <c r="L2" s="110"/>
      <c r="M2" s="110"/>
      <c r="N2" s="110"/>
      <c r="O2" s="110"/>
    </row>
    <row r="3" spans="1:15" s="2" customFormat="1" ht="15.75" thickTop="1">
      <c r="A3" s="389" t="s">
        <v>220</v>
      </c>
      <c r="B3" s="389"/>
      <c r="C3" s="389"/>
      <c r="D3" s="389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>
      <c r="A4" s="390"/>
      <c r="B4" s="390"/>
      <c r="C4" s="390"/>
      <c r="D4" s="390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s="2" customFormat="1" ht="25.5">
      <c r="A5" s="78" t="s">
        <v>27</v>
      </c>
      <c r="B5" s="371" t="str">
        <f>'LT-1; SagPilseta'!B4:D4</f>
        <v>Vaļēja ūdens novadīšanas sistēma no Aizpuriešiem līdz Līvānu ezeram Līvānos, Līvānu novadā un Turku pagastā, Līvānu novadā</v>
      </c>
      <c r="C5" s="371"/>
      <c r="D5" s="371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</row>
    <row r="6" spans="1:15" s="2" customFormat="1">
      <c r="A6" s="5" t="s">
        <v>28</v>
      </c>
      <c r="B6" s="371" t="str">
        <f>'LT-1; SagPilseta'!B5:D5</f>
        <v>Līvānos, Līvānu novadā un Turku pagastā, Līvānu novadā</v>
      </c>
      <c r="C6" s="371"/>
      <c r="D6" s="371"/>
      <c r="E6" s="13"/>
      <c r="F6" s="13"/>
      <c r="G6" s="13"/>
      <c r="H6" s="13"/>
      <c r="I6" s="13"/>
      <c r="J6" s="13"/>
      <c r="K6" s="13"/>
      <c r="L6" s="5"/>
      <c r="M6" s="5"/>
      <c r="N6" s="5"/>
      <c r="O6" s="5"/>
    </row>
    <row r="7" spans="1:15" s="2" customFormat="1">
      <c r="A7" s="5" t="s">
        <v>29</v>
      </c>
      <c r="B7" s="371" t="str">
        <f>'LT-1; SagPilseta'!B6:D6</f>
        <v>Līvānu novada dome</v>
      </c>
      <c r="C7" s="371"/>
      <c r="D7" s="371"/>
      <c r="E7" s="94"/>
      <c r="F7" s="94"/>
      <c r="G7" s="67"/>
      <c r="H7" s="3"/>
      <c r="I7" s="61" t="s">
        <v>23</v>
      </c>
      <c r="J7" s="4">
        <f>O41</f>
        <v>0</v>
      </c>
      <c r="K7" s="3" t="s">
        <v>114</v>
      </c>
      <c r="L7" s="96"/>
      <c r="M7" s="96"/>
      <c r="N7" s="96"/>
      <c r="O7" s="96"/>
    </row>
    <row r="8" spans="1:15" s="2" customFormat="1" ht="13.5" thickBot="1">
      <c r="A8" s="5" t="s">
        <v>30</v>
      </c>
      <c r="B8" s="371" t="str">
        <f>'LT-1; SagPilseta'!B7:D7</f>
        <v>LND/2-13.1.2/15/529</v>
      </c>
      <c r="C8" s="371"/>
      <c r="D8" s="371"/>
      <c r="E8" s="95"/>
      <c r="F8" s="96"/>
      <c r="G8" s="373" t="s">
        <v>17</v>
      </c>
      <c r="H8" s="373"/>
      <c r="I8" s="373"/>
      <c r="J8" s="374" t="str">
        <f>'LT-1; SagPilseta'!J7:L7</f>
        <v>2016 gada 26.janvārī</v>
      </c>
      <c r="K8" s="374"/>
      <c r="L8" s="374"/>
      <c r="M8" s="96"/>
      <c r="N8" s="96"/>
      <c r="O8" s="96"/>
    </row>
    <row r="9" spans="1:15" s="2" customFormat="1">
      <c r="A9" s="375" t="s">
        <v>31</v>
      </c>
      <c r="B9" s="377" t="s">
        <v>32</v>
      </c>
      <c r="C9" s="379" t="s">
        <v>33</v>
      </c>
      <c r="D9" s="379" t="s">
        <v>34</v>
      </c>
      <c r="E9" s="377" t="s">
        <v>35</v>
      </c>
      <c r="F9" s="377"/>
      <c r="G9" s="377"/>
      <c r="H9" s="377"/>
      <c r="I9" s="377"/>
      <c r="J9" s="377"/>
      <c r="K9" s="377" t="s">
        <v>36</v>
      </c>
      <c r="L9" s="377" t="s">
        <v>36</v>
      </c>
      <c r="M9" s="377"/>
      <c r="N9" s="377"/>
      <c r="O9" s="381"/>
    </row>
    <row r="10" spans="1:15" s="2" customFormat="1" ht="80.25" thickBot="1">
      <c r="A10" s="376"/>
      <c r="B10" s="378"/>
      <c r="C10" s="380"/>
      <c r="D10" s="380"/>
      <c r="E10" s="69" t="s">
        <v>37</v>
      </c>
      <c r="F10" s="69" t="s">
        <v>106</v>
      </c>
      <c r="G10" s="69" t="s">
        <v>107</v>
      </c>
      <c r="H10" s="97" t="s">
        <v>108</v>
      </c>
      <c r="I10" s="69" t="s">
        <v>109</v>
      </c>
      <c r="J10" s="69" t="s">
        <v>110</v>
      </c>
      <c r="K10" s="69" t="s">
        <v>38</v>
      </c>
      <c r="L10" s="69" t="s">
        <v>111</v>
      </c>
      <c r="M10" s="69" t="s">
        <v>112</v>
      </c>
      <c r="N10" s="69" t="s">
        <v>109</v>
      </c>
      <c r="O10" s="98" t="s">
        <v>113</v>
      </c>
    </row>
    <row r="11" spans="1:15" s="2" customFormat="1" ht="13.5" thickBot="1">
      <c r="A11" s="99">
        <v>1</v>
      </c>
      <c r="B11" s="100">
        <v>2</v>
      </c>
      <c r="C11" s="100">
        <v>3</v>
      </c>
      <c r="D11" s="100">
        <v>4</v>
      </c>
      <c r="E11" s="111">
        <v>5</v>
      </c>
      <c r="F11" s="100">
        <v>6</v>
      </c>
      <c r="G11" s="100">
        <v>7</v>
      </c>
      <c r="H11" s="100">
        <v>8</v>
      </c>
      <c r="I11" s="100">
        <v>9</v>
      </c>
      <c r="J11" s="100">
        <v>10</v>
      </c>
      <c r="K11" s="100">
        <v>11</v>
      </c>
      <c r="L11" s="100">
        <v>12</v>
      </c>
      <c r="M11" s="100">
        <v>13</v>
      </c>
      <c r="N11" s="100">
        <v>14</v>
      </c>
      <c r="O11" s="101">
        <v>15</v>
      </c>
    </row>
    <row r="12" spans="1:15" s="81" customFormat="1" ht="15">
      <c r="A12" s="386" t="s">
        <v>155</v>
      </c>
      <c r="B12" s="387"/>
      <c r="C12" s="387"/>
      <c r="D12" s="388"/>
      <c r="E12" s="92"/>
      <c r="F12" s="86"/>
      <c r="G12" s="32"/>
      <c r="H12" s="32"/>
      <c r="I12" s="32"/>
      <c r="J12" s="79"/>
      <c r="K12" s="79"/>
      <c r="L12" s="79"/>
      <c r="M12" s="79"/>
      <c r="N12" s="79"/>
      <c r="O12" s="80"/>
    </row>
    <row r="13" spans="1:15" customFormat="1">
      <c r="A13" s="191"/>
      <c r="B13" s="385" t="s">
        <v>115</v>
      </c>
      <c r="C13" s="385"/>
      <c r="D13" s="385"/>
    </row>
    <row r="14" spans="1:15" s="81" customFormat="1">
      <c r="A14" s="191" t="s">
        <v>85</v>
      </c>
      <c r="B14" s="188" t="s">
        <v>126</v>
      </c>
      <c r="C14" s="190" t="s">
        <v>48</v>
      </c>
      <c r="D14" s="189">
        <v>1</v>
      </c>
      <c r="E14" s="208"/>
      <c r="F14" s="207"/>
      <c r="G14" s="208"/>
      <c r="H14" s="209"/>
      <c r="I14" s="207"/>
      <c r="J14" s="207">
        <f>SUM(G14:I14)</f>
        <v>0</v>
      </c>
      <c r="K14" s="207">
        <f>ROUND(D14*E14,2)</f>
        <v>0</v>
      </c>
      <c r="L14" s="207">
        <f>ROUND(D14*G14,2)</f>
        <v>0</v>
      </c>
      <c r="M14" s="207">
        <f>ROUND(D14*H14,2)</f>
        <v>0</v>
      </c>
      <c r="N14" s="207">
        <f>ROUND(I14*D14,2)</f>
        <v>0</v>
      </c>
      <c r="O14" s="207">
        <f>L14+M14+N14</f>
        <v>0</v>
      </c>
    </row>
    <row r="15" spans="1:15" s="81" customFormat="1" ht="15">
      <c r="A15" s="191" t="s">
        <v>86</v>
      </c>
      <c r="B15" s="259" t="s">
        <v>164</v>
      </c>
      <c r="C15" s="264" t="s">
        <v>165</v>
      </c>
      <c r="D15" s="272">
        <v>3.6</v>
      </c>
      <c r="E15" s="208"/>
      <c r="F15" s="207"/>
      <c r="G15" s="208"/>
      <c r="H15" s="209"/>
      <c r="I15" s="207"/>
      <c r="J15" s="207">
        <f>SUM(G15:I15)</f>
        <v>0</v>
      </c>
      <c r="K15" s="207">
        <f>ROUND(D15*E15,2)</f>
        <v>0</v>
      </c>
      <c r="L15" s="207">
        <f>ROUND(D15*G15,2)</f>
        <v>0</v>
      </c>
      <c r="M15" s="207">
        <f>ROUND(D15*H15,2)</f>
        <v>0</v>
      </c>
      <c r="N15" s="207">
        <f>ROUND(I15*D15,2)</f>
        <v>0</v>
      </c>
      <c r="O15" s="207">
        <f>L15+M15+N15</f>
        <v>0</v>
      </c>
    </row>
    <row r="16" spans="1:15" s="81" customFormat="1" ht="17.25">
      <c r="A16" s="191" t="s">
        <v>127</v>
      </c>
      <c r="B16" s="261" t="s">
        <v>166</v>
      </c>
      <c r="C16" s="264" t="s">
        <v>167</v>
      </c>
      <c r="D16" s="272">
        <v>460</v>
      </c>
      <c r="E16" s="208"/>
      <c r="F16" s="207"/>
      <c r="G16" s="208"/>
      <c r="H16" s="209"/>
      <c r="I16" s="207"/>
      <c r="J16" s="207">
        <f>SUM(G16:I16)</f>
        <v>0</v>
      </c>
      <c r="K16" s="207">
        <f>ROUND(D16*E16,2)</f>
        <v>0</v>
      </c>
      <c r="L16" s="207">
        <f>ROUND(D16*G16,2)</f>
        <v>0</v>
      </c>
      <c r="M16" s="207">
        <f>ROUND(D16*H16,2)</f>
        <v>0</v>
      </c>
      <c r="N16" s="207">
        <f>ROUND(I16*D16,2)</f>
        <v>0</v>
      </c>
      <c r="O16" s="207">
        <f>L16+M16+N16</f>
        <v>0</v>
      </c>
    </row>
    <row r="17" spans="1:15" s="258" customFormat="1">
      <c r="A17" s="191"/>
      <c r="B17" s="385" t="s">
        <v>214</v>
      </c>
      <c r="C17" s="385"/>
      <c r="D17" s="385"/>
    </row>
    <row r="18" spans="1:15" s="81" customFormat="1" ht="15">
      <c r="A18" s="191" t="s">
        <v>53</v>
      </c>
      <c r="B18" s="265" t="s">
        <v>198</v>
      </c>
      <c r="C18" s="264" t="s">
        <v>55</v>
      </c>
      <c r="D18" s="272">
        <v>16</v>
      </c>
      <c r="E18" s="208"/>
      <c r="F18" s="207"/>
      <c r="G18" s="208"/>
      <c r="H18" s="209"/>
      <c r="I18" s="207"/>
      <c r="J18" s="207">
        <f>SUM(G18:I18)</f>
        <v>0</v>
      </c>
      <c r="K18" s="207">
        <f>ROUND(D18*E18,2)</f>
        <v>0</v>
      </c>
      <c r="L18" s="207">
        <f>ROUND(D18*G18,2)</f>
        <v>0</v>
      </c>
      <c r="M18" s="207">
        <f>ROUND(D18*H18,2)</f>
        <v>0</v>
      </c>
      <c r="N18" s="207">
        <f>ROUND(I18*D18,2)</f>
        <v>0</v>
      </c>
      <c r="O18" s="207">
        <f>L18+M18+N18</f>
        <v>0</v>
      </c>
    </row>
    <row r="19" spans="1:15" s="81" customFormat="1" ht="15">
      <c r="A19" s="191" t="s">
        <v>87</v>
      </c>
      <c r="B19" s="260" t="s">
        <v>163</v>
      </c>
      <c r="C19" s="264" t="s">
        <v>124</v>
      </c>
      <c r="D19" s="272">
        <v>3.7930000000000001</v>
      </c>
      <c r="E19" s="208"/>
      <c r="F19" s="207"/>
      <c r="G19" s="208"/>
      <c r="H19" s="209"/>
      <c r="I19" s="207"/>
      <c r="J19" s="207">
        <f>SUM(G19:I19)</f>
        <v>0</v>
      </c>
      <c r="K19" s="207">
        <f>ROUND(D19*E19,2)</f>
        <v>0</v>
      </c>
      <c r="L19" s="207">
        <f>ROUND(D19*G19,2)</f>
        <v>0</v>
      </c>
      <c r="M19" s="207">
        <f>ROUND(D19*H19,2)</f>
        <v>0</v>
      </c>
      <c r="N19" s="207">
        <f>ROUND(I19*D19,2)</f>
        <v>0</v>
      </c>
      <c r="O19" s="207">
        <f>L19+M19+N19</f>
        <v>0</v>
      </c>
    </row>
    <row r="20" spans="1:15" s="81" customFormat="1" ht="29.25">
      <c r="A20" s="191" t="s">
        <v>88</v>
      </c>
      <c r="B20" s="261" t="s">
        <v>168</v>
      </c>
      <c r="C20" s="264" t="s">
        <v>165</v>
      </c>
      <c r="D20" s="272">
        <v>1.897</v>
      </c>
      <c r="E20" s="208"/>
      <c r="F20" s="207"/>
      <c r="G20" s="208"/>
      <c r="H20" s="209"/>
      <c r="I20" s="207"/>
      <c r="J20" s="207">
        <f>SUM(G20:I20)</f>
        <v>0</v>
      </c>
      <c r="K20" s="207">
        <f>ROUND(D20*E20,2)</f>
        <v>0</v>
      </c>
      <c r="L20" s="207">
        <f>ROUND(D20*G20,2)</f>
        <v>0</v>
      </c>
      <c r="M20" s="207">
        <f>ROUND(D20*H20,2)</f>
        <v>0</v>
      </c>
      <c r="N20" s="207">
        <f>ROUND(I20*D20,2)</f>
        <v>0</v>
      </c>
      <c r="O20" s="207">
        <f>L20+M20+N20</f>
        <v>0</v>
      </c>
    </row>
    <row r="21" spans="1:15" s="81" customFormat="1" ht="29.25">
      <c r="A21" s="191" t="s">
        <v>89</v>
      </c>
      <c r="B21" s="261" t="s">
        <v>169</v>
      </c>
      <c r="C21" s="264" t="s">
        <v>167</v>
      </c>
      <c r="D21" s="272">
        <v>83</v>
      </c>
      <c r="E21" s="208"/>
      <c r="F21" s="207"/>
      <c r="G21" s="208"/>
      <c r="H21" s="209"/>
      <c r="I21" s="207"/>
      <c r="J21" s="207">
        <f>SUM(G21:I21)</f>
        <v>0</v>
      </c>
      <c r="K21" s="207">
        <f>ROUND(D21*E21,2)</f>
        <v>0</v>
      </c>
      <c r="L21" s="207">
        <f>ROUND(D21*G21,2)</f>
        <v>0</v>
      </c>
      <c r="M21" s="207">
        <f>ROUND(D21*H21,2)</f>
        <v>0</v>
      </c>
      <c r="N21" s="207">
        <f>ROUND(I21*D21,2)</f>
        <v>0</v>
      </c>
      <c r="O21" s="207">
        <f>L21+M21+N21</f>
        <v>0</v>
      </c>
    </row>
    <row r="22" spans="1:15" s="258" customFormat="1">
      <c r="A22" s="191"/>
      <c r="B22" s="385" t="s">
        <v>215</v>
      </c>
      <c r="C22" s="385"/>
      <c r="D22" s="385"/>
    </row>
    <row r="23" spans="1:15" s="81" customFormat="1" ht="15">
      <c r="A23" s="191" t="s">
        <v>90</v>
      </c>
      <c r="B23" s="262" t="s">
        <v>170</v>
      </c>
      <c r="C23" s="264" t="s">
        <v>165</v>
      </c>
      <c r="D23" s="272">
        <v>1.7410000000000001</v>
      </c>
      <c r="E23" s="208"/>
      <c r="F23" s="207"/>
      <c r="G23" s="208"/>
      <c r="H23" s="209"/>
      <c r="I23" s="207"/>
      <c r="J23" s="207">
        <f>SUM(G23:I23)</f>
        <v>0</v>
      </c>
      <c r="K23" s="207">
        <f>ROUND(D23*E23,2)</f>
        <v>0</v>
      </c>
      <c r="L23" s="207">
        <f>ROUND(D23*G23,2)</f>
        <v>0</v>
      </c>
      <c r="M23" s="207">
        <f>ROUND(D23*H23,2)</f>
        <v>0</v>
      </c>
      <c r="N23" s="207">
        <f>ROUND(I23*D23,2)</f>
        <v>0</v>
      </c>
      <c r="O23" s="207">
        <f>L23+M23+N23</f>
        <v>0</v>
      </c>
    </row>
    <row r="24" spans="1:15" s="81" customFormat="1" ht="15">
      <c r="A24" s="191" t="s">
        <v>91</v>
      </c>
      <c r="B24" s="262" t="s">
        <v>171</v>
      </c>
      <c r="C24" s="264" t="s">
        <v>165</v>
      </c>
      <c r="D24" s="272">
        <v>1.853</v>
      </c>
      <c r="E24" s="208"/>
      <c r="F24" s="207"/>
      <c r="G24" s="208"/>
      <c r="H24" s="209"/>
      <c r="I24" s="207"/>
      <c r="J24" s="207">
        <f>SUM(G24:I24)</f>
        <v>0</v>
      </c>
      <c r="K24" s="207">
        <f>ROUND(D24*E24,2)</f>
        <v>0</v>
      </c>
      <c r="L24" s="207">
        <f>ROUND(D24*G24,2)</f>
        <v>0</v>
      </c>
      <c r="M24" s="207">
        <f>ROUND(D24*H24,2)</f>
        <v>0</v>
      </c>
      <c r="N24" s="207">
        <f>ROUND(I24*D24,2)</f>
        <v>0</v>
      </c>
      <c r="O24" s="207">
        <f>L24+M24+N24</f>
        <v>0</v>
      </c>
    </row>
    <row r="25" spans="1:15" s="81" customFormat="1" ht="29.25">
      <c r="A25" s="191" t="s">
        <v>221</v>
      </c>
      <c r="B25" s="261" t="s">
        <v>172</v>
      </c>
      <c r="C25" s="264" t="s">
        <v>167</v>
      </c>
      <c r="D25" s="272">
        <v>834</v>
      </c>
      <c r="E25" s="208"/>
      <c r="F25" s="207"/>
      <c r="G25" s="208"/>
      <c r="H25" s="209"/>
      <c r="I25" s="207"/>
      <c r="J25" s="207">
        <f>SUM(G25:I25)</f>
        <v>0</v>
      </c>
      <c r="K25" s="207">
        <f>ROUND(D25*E25,2)</f>
        <v>0</v>
      </c>
      <c r="L25" s="207">
        <f>ROUND(D25*G25,2)</f>
        <v>0</v>
      </c>
      <c r="M25" s="207">
        <f>ROUND(D25*H25,2)</f>
        <v>0</v>
      </c>
      <c r="N25" s="207">
        <f>ROUND(I25*D25,2)</f>
        <v>0</v>
      </c>
      <c r="O25" s="207">
        <f>L25+M25+N25</f>
        <v>0</v>
      </c>
    </row>
    <row r="26" spans="1:15" s="258" customFormat="1">
      <c r="A26" s="191"/>
      <c r="B26" s="385" t="s">
        <v>180</v>
      </c>
      <c r="C26" s="385"/>
      <c r="D26" s="385"/>
    </row>
    <row r="27" spans="1:15" s="81" customFormat="1" ht="17.25">
      <c r="A27" s="191" t="s">
        <v>222</v>
      </c>
      <c r="B27" s="262" t="s">
        <v>173</v>
      </c>
      <c r="C27" s="264" t="s">
        <v>167</v>
      </c>
      <c r="D27" s="272">
        <f>12495-530</f>
        <v>11965</v>
      </c>
      <c r="E27" s="208"/>
      <c r="F27" s="207"/>
      <c r="G27" s="208"/>
      <c r="H27" s="209"/>
      <c r="I27" s="207"/>
      <c r="J27" s="207">
        <f t="shared" ref="J27:J32" si="0">SUM(G27:I27)</f>
        <v>0</v>
      </c>
      <c r="K27" s="207">
        <f t="shared" ref="K27:K32" si="1">ROUND(D27*E27,2)</f>
        <v>0</v>
      </c>
      <c r="L27" s="207">
        <f t="shared" ref="L27:L32" si="2">ROUND(D27*G27,2)</f>
        <v>0</v>
      </c>
      <c r="M27" s="207">
        <f t="shared" ref="M27:M32" si="3">ROUND(D27*H27,2)</f>
        <v>0</v>
      </c>
      <c r="N27" s="207">
        <f t="shared" ref="N27:N32" si="4">ROUND(I27*D27,2)</f>
        <v>0</v>
      </c>
      <c r="O27" s="207">
        <f t="shared" ref="O27:O32" si="5">L27+M27+N27</f>
        <v>0</v>
      </c>
    </row>
    <row r="28" spans="1:15" s="81" customFormat="1" ht="17.25">
      <c r="A28" s="191" t="s">
        <v>92</v>
      </c>
      <c r="B28" s="262" t="s">
        <v>174</v>
      </c>
      <c r="C28" s="264" t="s">
        <v>167</v>
      </c>
      <c r="D28" s="272">
        <v>530</v>
      </c>
      <c r="E28" s="208"/>
      <c r="F28" s="207"/>
      <c r="G28" s="208"/>
      <c r="H28" s="209"/>
      <c r="I28" s="207"/>
      <c r="J28" s="207">
        <f t="shared" si="0"/>
        <v>0</v>
      </c>
      <c r="K28" s="207">
        <f t="shared" si="1"/>
        <v>0</v>
      </c>
      <c r="L28" s="207">
        <f t="shared" si="2"/>
        <v>0</v>
      </c>
      <c r="M28" s="207">
        <f t="shared" si="3"/>
        <v>0</v>
      </c>
      <c r="N28" s="207">
        <f t="shared" si="4"/>
        <v>0</v>
      </c>
      <c r="O28" s="207">
        <f t="shared" si="5"/>
        <v>0</v>
      </c>
    </row>
    <row r="29" spans="1:15" s="81" customFormat="1" ht="17.25">
      <c r="A29" s="191" t="s">
        <v>93</v>
      </c>
      <c r="B29" s="262" t="s">
        <v>175</v>
      </c>
      <c r="C29" s="264" t="s">
        <v>167</v>
      </c>
      <c r="D29" s="272">
        <v>1250</v>
      </c>
      <c r="E29" s="208"/>
      <c r="F29" s="207"/>
      <c r="G29" s="208"/>
      <c r="H29" s="209"/>
      <c r="I29" s="207"/>
      <c r="J29" s="207">
        <f t="shared" si="0"/>
        <v>0</v>
      </c>
      <c r="K29" s="207">
        <f t="shared" si="1"/>
        <v>0</v>
      </c>
      <c r="L29" s="207">
        <f t="shared" si="2"/>
        <v>0</v>
      </c>
      <c r="M29" s="207">
        <f t="shared" si="3"/>
        <v>0</v>
      </c>
      <c r="N29" s="207">
        <f t="shared" si="4"/>
        <v>0</v>
      </c>
      <c r="O29" s="207">
        <f t="shared" si="5"/>
        <v>0</v>
      </c>
    </row>
    <row r="30" spans="1:15" s="81" customFormat="1" ht="17.25">
      <c r="A30" s="191" t="s">
        <v>94</v>
      </c>
      <c r="B30" s="262" t="s">
        <v>178</v>
      </c>
      <c r="C30" s="264" t="s">
        <v>167</v>
      </c>
      <c r="D30" s="272">
        <v>207</v>
      </c>
      <c r="E30" s="208"/>
      <c r="F30" s="207"/>
      <c r="G30" s="208"/>
      <c r="H30" s="209"/>
      <c r="I30" s="207"/>
      <c r="J30" s="207">
        <f t="shared" si="0"/>
        <v>0</v>
      </c>
      <c r="K30" s="207">
        <f t="shared" si="1"/>
        <v>0</v>
      </c>
      <c r="L30" s="207">
        <f t="shared" si="2"/>
        <v>0</v>
      </c>
      <c r="M30" s="207">
        <f t="shared" si="3"/>
        <v>0</v>
      </c>
      <c r="N30" s="207">
        <f t="shared" si="4"/>
        <v>0</v>
      </c>
      <c r="O30" s="207">
        <f t="shared" si="5"/>
        <v>0</v>
      </c>
    </row>
    <row r="31" spans="1:15" s="81" customFormat="1" ht="17.25">
      <c r="A31" s="191" t="s">
        <v>95</v>
      </c>
      <c r="B31" s="263" t="s">
        <v>179</v>
      </c>
      <c r="C31" s="264" t="s">
        <v>167</v>
      </c>
      <c r="D31" s="272">
        <v>392</v>
      </c>
      <c r="E31" s="208"/>
      <c r="F31" s="207"/>
      <c r="G31" s="208"/>
      <c r="H31" s="209"/>
      <c r="I31" s="207"/>
      <c r="J31" s="207">
        <f t="shared" si="0"/>
        <v>0</v>
      </c>
      <c r="K31" s="207">
        <f t="shared" si="1"/>
        <v>0</v>
      </c>
      <c r="L31" s="207">
        <f t="shared" si="2"/>
        <v>0</v>
      </c>
      <c r="M31" s="207">
        <f t="shared" si="3"/>
        <v>0</v>
      </c>
      <c r="N31" s="207">
        <f t="shared" si="4"/>
        <v>0</v>
      </c>
      <c r="O31" s="207">
        <f t="shared" si="5"/>
        <v>0</v>
      </c>
    </row>
    <row r="32" spans="1:15" s="81" customFormat="1" ht="17.25">
      <c r="A32" s="191" t="s">
        <v>96</v>
      </c>
      <c r="B32" s="259" t="s">
        <v>216</v>
      </c>
      <c r="C32" s="264" t="s">
        <v>167</v>
      </c>
      <c r="D32" s="272">
        <v>7172</v>
      </c>
      <c r="E32" s="208"/>
      <c r="F32" s="207"/>
      <c r="G32" s="208"/>
      <c r="H32" s="209"/>
      <c r="I32" s="207"/>
      <c r="J32" s="207">
        <f t="shared" si="0"/>
        <v>0</v>
      </c>
      <c r="K32" s="207">
        <f t="shared" si="1"/>
        <v>0</v>
      </c>
      <c r="L32" s="207">
        <f t="shared" si="2"/>
        <v>0</v>
      </c>
      <c r="M32" s="207">
        <f t="shared" si="3"/>
        <v>0</v>
      </c>
      <c r="N32" s="207">
        <f t="shared" si="4"/>
        <v>0</v>
      </c>
      <c r="O32" s="207">
        <f t="shared" si="5"/>
        <v>0</v>
      </c>
    </row>
    <row r="33" spans="1:15" s="258" customFormat="1">
      <c r="A33" s="191"/>
      <c r="B33" s="385" t="s">
        <v>217</v>
      </c>
      <c r="C33" s="385"/>
      <c r="D33" s="385"/>
    </row>
    <row r="34" spans="1:15" s="81" customFormat="1" ht="17.25">
      <c r="A34" s="191" t="s">
        <v>97</v>
      </c>
      <c r="B34" s="262" t="s">
        <v>218</v>
      </c>
      <c r="C34" s="264" t="s">
        <v>167</v>
      </c>
      <c r="D34" s="272">
        <v>693</v>
      </c>
      <c r="E34" s="208"/>
      <c r="F34" s="207"/>
      <c r="G34" s="208"/>
      <c r="H34" s="209"/>
      <c r="I34" s="207"/>
      <c r="J34" s="207">
        <f>SUM(G34:I34)</f>
        <v>0</v>
      </c>
      <c r="K34" s="207">
        <f>ROUND(D34*E34,2)</f>
        <v>0</v>
      </c>
      <c r="L34" s="207">
        <f>ROUND(D34*G34,2)</f>
        <v>0</v>
      </c>
      <c r="M34" s="207">
        <f>ROUND(D34*H34,2)</f>
        <v>0</v>
      </c>
      <c r="N34" s="207">
        <f>ROUND(I34*D34,2)</f>
        <v>0</v>
      </c>
      <c r="O34" s="207">
        <f>L34+M34+N34</f>
        <v>0</v>
      </c>
    </row>
    <row r="35" spans="1:15" s="81" customFormat="1" ht="17.25">
      <c r="A35" s="191" t="s">
        <v>98</v>
      </c>
      <c r="B35" s="262" t="s">
        <v>219</v>
      </c>
      <c r="C35" s="264" t="s">
        <v>167</v>
      </c>
      <c r="D35" s="272">
        <v>4629</v>
      </c>
      <c r="E35" s="208"/>
      <c r="F35" s="207"/>
      <c r="G35" s="208"/>
      <c r="H35" s="209"/>
      <c r="I35" s="207"/>
      <c r="J35" s="207">
        <f>SUM(G35:I35)</f>
        <v>0</v>
      </c>
      <c r="K35" s="207">
        <f>ROUND(D35*E35,2)</f>
        <v>0</v>
      </c>
      <c r="L35" s="207">
        <f>ROUND(D35*G35,2)</f>
        <v>0</v>
      </c>
      <c r="M35" s="207">
        <f>ROUND(D35*H35,2)</f>
        <v>0</v>
      </c>
      <c r="N35" s="207">
        <f>ROUND(I35*D35,2)</f>
        <v>0</v>
      </c>
      <c r="O35" s="207">
        <f>L35+M35+N35</f>
        <v>0</v>
      </c>
    </row>
    <row r="36" spans="1:15" s="258" customFormat="1">
      <c r="A36" s="191"/>
      <c r="B36" s="385" t="s">
        <v>186</v>
      </c>
      <c r="C36" s="385"/>
      <c r="D36" s="385"/>
    </row>
    <row r="37" spans="1:15" s="81" customFormat="1" ht="17.25">
      <c r="A37" s="191" t="s">
        <v>99</v>
      </c>
      <c r="B37" s="263" t="s">
        <v>184</v>
      </c>
      <c r="C37" s="264" t="s">
        <v>167</v>
      </c>
      <c r="D37" s="272">
        <v>21.2</v>
      </c>
      <c r="E37" s="65"/>
      <c r="F37" s="207"/>
      <c r="G37" s="208"/>
      <c r="H37" s="65"/>
      <c r="I37" s="207"/>
      <c r="J37" s="207">
        <f>SUM(G37:I37)</f>
        <v>0</v>
      </c>
      <c r="K37" s="207">
        <f>ROUND(D37*E37,2)</f>
        <v>0</v>
      </c>
      <c r="L37" s="207">
        <f>ROUND(D37*G37,2)</f>
        <v>0</v>
      </c>
      <c r="M37" s="207">
        <f>ROUND(D37*H37,2)</f>
        <v>0</v>
      </c>
      <c r="N37" s="207">
        <f>ROUND(I37*D37,2)</f>
        <v>0</v>
      </c>
      <c r="O37" s="207">
        <f>L37+M37+N37</f>
        <v>0</v>
      </c>
    </row>
    <row r="38" spans="1:15" ht="15.75" thickBot="1">
      <c r="A38" s="158"/>
      <c r="B38" s="88"/>
      <c r="C38" s="147"/>
      <c r="D38" s="89"/>
      <c r="E38" s="128"/>
      <c r="F38" s="90"/>
      <c r="G38" s="90"/>
      <c r="H38" s="116"/>
      <c r="I38" s="90"/>
      <c r="J38" s="148"/>
      <c r="K38" s="91"/>
      <c r="L38" s="91"/>
      <c r="M38" s="91"/>
      <c r="N38" s="91"/>
      <c r="O38" s="91"/>
    </row>
    <row r="39" spans="1:15" ht="13.5" thickTop="1">
      <c r="A39" s="136"/>
      <c r="B39" s="87" t="s">
        <v>46</v>
      </c>
      <c r="C39" s="137"/>
      <c r="D39" s="138"/>
      <c r="E39" s="139"/>
      <c r="F39" s="139"/>
      <c r="G39" s="139"/>
      <c r="H39" s="139"/>
      <c r="I39" s="139"/>
      <c r="J39" s="140"/>
      <c r="K39" s="141">
        <f>SUM(K14:K38)</f>
        <v>0</v>
      </c>
      <c r="L39" s="141">
        <f>SUM(L14:L38)</f>
        <v>0</v>
      </c>
      <c r="M39" s="141">
        <f>SUM(M14:M38)</f>
        <v>0</v>
      </c>
      <c r="N39" s="141">
        <f>SUM(N14:N38)</f>
        <v>0</v>
      </c>
      <c r="O39" s="141">
        <f>SUM(O14:O38)</f>
        <v>0</v>
      </c>
    </row>
    <row r="40" spans="1:15">
      <c r="A40" s="83"/>
      <c r="B40" s="132" t="s">
        <v>47</v>
      </c>
      <c r="C40" s="102"/>
      <c r="D40" s="133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>
        <f>ROUND(C40*M39,2)</f>
        <v>0</v>
      </c>
    </row>
    <row r="41" spans="1:15">
      <c r="A41" s="83"/>
      <c r="B41" s="85" t="s">
        <v>46</v>
      </c>
      <c r="C41" s="102"/>
      <c r="D41" s="133"/>
      <c r="E41" s="134"/>
      <c r="F41" s="134"/>
      <c r="G41" s="134"/>
      <c r="H41" s="134"/>
      <c r="I41" s="134"/>
      <c r="J41" s="134"/>
      <c r="K41" s="114">
        <f>SUM(K39:K40)</f>
        <v>0</v>
      </c>
      <c r="L41" s="114">
        <f>SUM(L39:L40)</f>
        <v>0</v>
      </c>
      <c r="M41" s="114">
        <f>SUM(M39:M40)</f>
        <v>0</v>
      </c>
      <c r="N41" s="114">
        <f>SUM(N39:N40)</f>
        <v>0</v>
      </c>
      <c r="O41" s="114">
        <f>SUM(O39:O40)</f>
        <v>0</v>
      </c>
    </row>
    <row r="42" spans="1:15">
      <c r="A42" s="82" t="s">
        <v>40</v>
      </c>
      <c r="B42" s="11"/>
      <c r="C42" s="103"/>
      <c r="D42" s="104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</row>
    <row r="43" spans="1:15">
      <c r="A43" s="84" t="s">
        <v>41</v>
      </c>
      <c r="B43" s="11"/>
      <c r="C43" s="12"/>
      <c r="D43" s="108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</row>
    <row r="44" spans="1:15">
      <c r="A44" s="84" t="s">
        <v>24</v>
      </c>
      <c r="B44" s="105"/>
      <c r="C44" s="105"/>
      <c r="D44" s="108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</row>
    <row r="45" spans="1:15">
      <c r="A45" s="84" t="s">
        <v>25</v>
      </c>
      <c r="B45" s="105"/>
      <c r="C45" s="105"/>
      <c r="D45" s="108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</row>
    <row r="46" spans="1:15">
      <c r="A46" s="84" t="s">
        <v>42</v>
      </c>
      <c r="B46" s="105"/>
      <c r="C46" s="105"/>
      <c r="D46" s="108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</row>
    <row r="47" spans="1:15">
      <c r="A47" s="84" t="s">
        <v>43</v>
      </c>
      <c r="B47" s="105"/>
      <c r="C47" s="105"/>
      <c r="D47" s="108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</row>
    <row r="48" spans="1:15">
      <c r="A48" s="84" t="s">
        <v>44</v>
      </c>
      <c r="B48" s="105"/>
      <c r="C48" s="105"/>
      <c r="D48" s="108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</row>
    <row r="49" spans="1:15">
      <c r="A49" s="360" t="s">
        <v>45</v>
      </c>
      <c r="B49" s="360"/>
      <c r="C49" s="360"/>
      <c r="D49" s="360"/>
      <c r="E49"/>
      <c r="F49"/>
      <c r="G49"/>
      <c r="H49"/>
      <c r="I49"/>
      <c r="J49"/>
      <c r="K49"/>
      <c r="L49"/>
      <c r="M49"/>
      <c r="N49"/>
      <c r="O49"/>
    </row>
    <row r="50" spans="1:15">
      <c r="A50" s="10" t="s">
        <v>26</v>
      </c>
      <c r="B50" s="106"/>
      <c r="C50" s="106"/>
      <c r="D50" s="109"/>
      <c r="E50"/>
      <c r="F50"/>
      <c r="G50"/>
      <c r="H50"/>
      <c r="I50"/>
      <c r="J50"/>
      <c r="K50"/>
      <c r="L50"/>
      <c r="M50"/>
      <c r="N50"/>
      <c r="O50"/>
    </row>
    <row r="51" spans="1:15">
      <c r="A51" s="67"/>
      <c r="B51" s="106"/>
      <c r="C51" s="106"/>
      <c r="D51" s="106"/>
      <c r="E51"/>
      <c r="F51"/>
      <c r="G51"/>
      <c r="H51"/>
      <c r="I51"/>
      <c r="J51"/>
      <c r="K51"/>
      <c r="L51"/>
      <c r="M51"/>
      <c r="N51"/>
      <c r="O51"/>
    </row>
    <row r="52" spans="1:15">
      <c r="A52" s="67" t="s">
        <v>100</v>
      </c>
      <c r="B52" s="151">
        <f>'Pasūtītāja koptāme'!C19</f>
        <v>0</v>
      </c>
      <c r="C52"/>
      <c r="D52" s="106"/>
      <c r="E52"/>
      <c r="F52"/>
      <c r="G52"/>
      <c r="H52"/>
      <c r="I52"/>
      <c r="J52"/>
      <c r="K52"/>
      <c r="L52"/>
      <c r="M52"/>
      <c r="N52"/>
      <c r="O52"/>
    </row>
    <row r="53" spans="1:15">
      <c r="A53" s="67"/>
      <c r="B53" s="67"/>
      <c r="C53"/>
      <c r="D53" s="106"/>
      <c r="E53"/>
      <c r="F53"/>
      <c r="G53"/>
      <c r="H53"/>
      <c r="I53"/>
      <c r="J53"/>
      <c r="K53"/>
      <c r="L53"/>
      <c r="M53"/>
      <c r="N53"/>
      <c r="O53"/>
    </row>
    <row r="54" spans="1:15">
      <c r="A54" s="67" t="s">
        <v>14</v>
      </c>
      <c r="B54" s="66">
        <f>'Pasūtītāja koptāme'!C21</f>
        <v>0</v>
      </c>
      <c r="D54" s="105"/>
    </row>
    <row r="55" spans="1:15">
      <c r="A55" s="67"/>
      <c r="B55" s="66">
        <f>'Pasūtītāja koptāme'!C22</f>
        <v>0</v>
      </c>
      <c r="D55" s="105"/>
    </row>
  </sheetData>
  <mergeCells count="21">
    <mergeCell ref="B17:D17"/>
    <mergeCell ref="B22:D22"/>
    <mergeCell ref="B26:D26"/>
    <mergeCell ref="B33:D33"/>
    <mergeCell ref="B36:D36"/>
    <mergeCell ref="A49:D49"/>
    <mergeCell ref="A12:D12"/>
    <mergeCell ref="B13:D13"/>
    <mergeCell ref="A3:D4"/>
    <mergeCell ref="K9:O9"/>
    <mergeCell ref="B5:D5"/>
    <mergeCell ref="B6:D6"/>
    <mergeCell ref="B7:D7"/>
    <mergeCell ref="B8:D8"/>
    <mergeCell ref="G8:I8"/>
    <mergeCell ref="J8:L8"/>
    <mergeCell ref="A9:A10"/>
    <mergeCell ref="B9:B10"/>
    <mergeCell ref="C9:C10"/>
    <mergeCell ref="D9:D10"/>
    <mergeCell ref="E9:J9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rowBreaks count="1" manualBreakCount="1">
    <brk id="35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O46"/>
  <sheetViews>
    <sheetView showZeros="0" view="pageBreakPreview" topLeftCell="A4" zoomScale="95" zoomScaleNormal="100" zoomScaleSheetLayoutView="95" workbookViewId="0">
      <selection activeCell="C32" sqref="C32"/>
    </sheetView>
  </sheetViews>
  <sheetFormatPr defaultRowHeight="12.75"/>
  <cols>
    <col min="1" max="1" width="13.85546875" style="107" customWidth="1"/>
    <col min="2" max="2" width="45.5703125" style="107" customWidth="1"/>
    <col min="3" max="3" width="7.140625" style="107" customWidth="1"/>
    <col min="4" max="4" width="14.5703125" style="107" customWidth="1"/>
    <col min="5" max="5" width="8.140625" style="107" customWidth="1"/>
    <col min="6" max="6" width="6.85546875" style="107" customWidth="1"/>
    <col min="7" max="7" width="9.7109375" style="107" customWidth="1"/>
    <col min="8" max="8" width="11.28515625" style="107" customWidth="1"/>
    <col min="9" max="9" width="11" style="107" customWidth="1"/>
    <col min="10" max="10" width="12.28515625" style="107" customWidth="1"/>
    <col min="11" max="11" width="10.140625" style="107" customWidth="1"/>
    <col min="12" max="12" width="11" style="107" customWidth="1"/>
    <col min="13" max="13" width="11.85546875" style="107" customWidth="1"/>
    <col min="14" max="14" width="12.42578125" style="107" customWidth="1"/>
    <col min="15" max="15" width="11.85546875" style="107" customWidth="1"/>
    <col min="16" max="16" width="10.28515625" style="107" bestFit="1" customWidth="1"/>
    <col min="17" max="16384" width="9.140625" style="107"/>
  </cols>
  <sheetData>
    <row r="1" spans="1:15" customFormat="1">
      <c r="A1" s="110"/>
      <c r="B1" s="110"/>
      <c r="C1" s="110"/>
      <c r="D1" s="110"/>
      <c r="E1" s="110"/>
      <c r="F1" s="110"/>
      <c r="G1" s="110"/>
      <c r="H1" s="110"/>
      <c r="I1" s="112"/>
      <c r="J1" s="110"/>
      <c r="K1" s="110"/>
      <c r="L1" s="110"/>
      <c r="M1" s="110"/>
      <c r="N1" s="110"/>
      <c r="O1" s="110"/>
    </row>
    <row r="2" spans="1:15" customFormat="1" ht="15.75" thickBot="1">
      <c r="A2" s="142"/>
      <c r="B2" s="372" t="s">
        <v>235</v>
      </c>
      <c r="C2" s="372"/>
      <c r="D2" s="372"/>
      <c r="E2" s="372"/>
      <c r="F2" s="142"/>
      <c r="G2" s="142"/>
      <c r="H2" s="142"/>
      <c r="I2" s="150"/>
      <c r="J2" s="142"/>
      <c r="K2" s="142"/>
      <c r="L2" s="142"/>
      <c r="M2" s="142"/>
      <c r="N2" s="142"/>
      <c r="O2" s="142"/>
    </row>
    <row r="3" spans="1:15" s="2" customFormat="1" ht="15.75" thickTop="1">
      <c r="B3" s="389" t="s">
        <v>239</v>
      </c>
      <c r="C3" s="389"/>
      <c r="D3" s="389"/>
      <c r="E3" s="143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 ht="25.5">
      <c r="A4" s="78" t="s">
        <v>27</v>
      </c>
      <c r="B4" s="371" t="str">
        <f>'LT-1; SagPilseta'!B4:D4</f>
        <v>Vaļēja ūdens novadīšanas sistēma no Aizpuriešiem līdz Līvānu ezeram Līvānos, Līvānu novadā un Turku pagastā, Līvānu novadā</v>
      </c>
      <c r="C4" s="371"/>
      <c r="D4" s="371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</row>
    <row r="5" spans="1:15" s="2" customFormat="1">
      <c r="A5" s="5" t="s">
        <v>28</v>
      </c>
      <c r="B5" s="383" t="str">
        <f>'LT-1; SagPilseta'!B5:D5</f>
        <v>Līvānos, Līvānu novadā un Turku pagastā, Līvānu novadā</v>
      </c>
      <c r="C5" s="383"/>
      <c r="D5" s="383"/>
      <c r="E5" s="13"/>
      <c r="F5" s="13"/>
      <c r="G5" s="13"/>
      <c r="H5" s="13"/>
      <c r="I5" s="13"/>
      <c r="J5" s="13"/>
      <c r="K5" s="13"/>
      <c r="L5" s="5"/>
      <c r="M5" s="5"/>
      <c r="N5" s="5"/>
      <c r="O5" s="5"/>
    </row>
    <row r="6" spans="1:15" s="2" customFormat="1">
      <c r="A6" s="5" t="s">
        <v>29</v>
      </c>
      <c r="B6" s="383" t="str">
        <f>'LT-1; SagPilseta'!B6:D6</f>
        <v>Līvānu novada dome</v>
      </c>
      <c r="C6" s="383"/>
      <c r="D6" s="383"/>
      <c r="E6" s="94"/>
      <c r="F6" s="94"/>
      <c r="G6" s="67"/>
      <c r="H6" s="3"/>
      <c r="I6" s="61" t="s">
        <v>23</v>
      </c>
      <c r="J6" s="4">
        <f>O33</f>
        <v>0</v>
      </c>
      <c r="K6" s="3" t="s">
        <v>114</v>
      </c>
      <c r="L6" s="96"/>
      <c r="M6" s="96"/>
      <c r="N6" s="96"/>
      <c r="O6" s="96"/>
    </row>
    <row r="7" spans="1:15" s="2" customFormat="1" ht="13.5" thickBot="1">
      <c r="A7" s="5" t="s">
        <v>30</v>
      </c>
      <c r="B7" s="383" t="str">
        <f>'LT-1; SagPilseta'!B7:D7</f>
        <v>LND/2-13.1.2/15/529</v>
      </c>
      <c r="C7" s="383"/>
      <c r="D7" s="383"/>
      <c r="E7" s="95"/>
      <c r="F7" s="96"/>
      <c r="G7" s="373" t="s">
        <v>17</v>
      </c>
      <c r="H7" s="373"/>
      <c r="I7" s="373"/>
      <c r="J7" s="374" t="str">
        <f>'LT-1; SagPilseta'!J7:L7</f>
        <v>2016 gada 26.janvārī</v>
      </c>
      <c r="K7" s="374"/>
      <c r="L7" s="374"/>
      <c r="M7" s="96"/>
      <c r="N7" s="96"/>
      <c r="O7" s="96"/>
    </row>
    <row r="8" spans="1:15" s="2" customFormat="1">
      <c r="A8" s="375" t="s">
        <v>31</v>
      </c>
      <c r="B8" s="377" t="s">
        <v>32</v>
      </c>
      <c r="C8" s="379" t="s">
        <v>33</v>
      </c>
      <c r="D8" s="379" t="s">
        <v>34</v>
      </c>
      <c r="E8" s="377" t="s">
        <v>35</v>
      </c>
      <c r="F8" s="377"/>
      <c r="G8" s="377"/>
      <c r="H8" s="377"/>
      <c r="I8" s="377"/>
      <c r="J8" s="377"/>
      <c r="K8" s="377" t="s">
        <v>36</v>
      </c>
      <c r="L8" s="377" t="s">
        <v>36</v>
      </c>
      <c r="M8" s="377"/>
      <c r="N8" s="377"/>
      <c r="O8" s="381"/>
    </row>
    <row r="9" spans="1:15" s="2" customFormat="1" ht="80.25" thickBot="1">
      <c r="A9" s="376"/>
      <c r="B9" s="378"/>
      <c r="C9" s="380"/>
      <c r="D9" s="380"/>
      <c r="E9" s="69" t="s">
        <v>37</v>
      </c>
      <c r="F9" s="69" t="s">
        <v>106</v>
      </c>
      <c r="G9" s="69" t="s">
        <v>107</v>
      </c>
      <c r="H9" s="97" t="s">
        <v>108</v>
      </c>
      <c r="I9" s="69" t="s">
        <v>109</v>
      </c>
      <c r="J9" s="69" t="s">
        <v>110</v>
      </c>
      <c r="K9" s="69" t="s">
        <v>38</v>
      </c>
      <c r="L9" s="69" t="s">
        <v>111</v>
      </c>
      <c r="M9" s="69" t="s">
        <v>112</v>
      </c>
      <c r="N9" s="69" t="s">
        <v>109</v>
      </c>
      <c r="O9" s="98" t="s">
        <v>113</v>
      </c>
    </row>
    <row r="10" spans="1:15" s="2" customFormat="1" ht="13.5" thickBot="1">
      <c r="A10" s="99">
        <v>1</v>
      </c>
      <c r="B10" s="100">
        <v>2</v>
      </c>
      <c r="C10" s="100">
        <v>3</v>
      </c>
      <c r="D10" s="100">
        <v>4</v>
      </c>
      <c r="E10" s="111">
        <v>5</v>
      </c>
      <c r="F10" s="100">
        <v>6</v>
      </c>
      <c r="G10" s="100">
        <v>7</v>
      </c>
      <c r="H10" s="100">
        <v>8</v>
      </c>
      <c r="I10" s="100">
        <v>9</v>
      </c>
      <c r="J10" s="100">
        <v>10</v>
      </c>
      <c r="K10" s="100">
        <v>11</v>
      </c>
      <c r="L10" s="100">
        <v>12</v>
      </c>
      <c r="M10" s="100">
        <v>13</v>
      </c>
      <c r="N10" s="100">
        <v>14</v>
      </c>
      <c r="O10" s="101">
        <v>15</v>
      </c>
    </row>
    <row r="11" spans="1:15" s="164" customFormat="1" ht="13.5" customHeight="1" thickBot="1">
      <c r="A11" s="196"/>
      <c r="B11" s="391" t="s">
        <v>188</v>
      </c>
      <c r="C11" s="392"/>
      <c r="D11" s="393"/>
    </row>
    <row r="12" spans="1:15" s="3" customFormat="1">
      <c r="A12" s="197" t="s">
        <v>101</v>
      </c>
      <c r="B12" s="192" t="s">
        <v>126</v>
      </c>
      <c r="C12" s="194" t="s">
        <v>48</v>
      </c>
      <c r="D12" s="195" t="s">
        <v>54</v>
      </c>
      <c r="E12" s="208"/>
      <c r="F12" s="207"/>
      <c r="G12" s="208"/>
      <c r="H12" s="209"/>
      <c r="I12" s="207"/>
      <c r="J12" s="207">
        <f>SUM(G12:I12)</f>
        <v>0</v>
      </c>
      <c r="K12" s="207">
        <f>ROUND(D12*E12,2)</f>
        <v>0</v>
      </c>
      <c r="L12" s="207">
        <f>ROUND(D12*G12,2)</f>
        <v>0</v>
      </c>
      <c r="M12" s="207">
        <f>ROUND(D12*H12,2)</f>
        <v>0</v>
      </c>
      <c r="N12" s="207">
        <f>ROUND(I12*D12,2)</f>
        <v>0</v>
      </c>
      <c r="O12" s="207">
        <f>L12+M12+N12</f>
        <v>0</v>
      </c>
    </row>
    <row r="13" spans="1:15" s="205" customFormat="1" ht="15">
      <c r="A13" s="197" t="s">
        <v>102</v>
      </c>
      <c r="B13" s="280" t="s">
        <v>233</v>
      </c>
      <c r="C13" s="267" t="s">
        <v>39</v>
      </c>
      <c r="D13" s="272">
        <v>38</v>
      </c>
      <c r="E13" s="115"/>
      <c r="F13" s="207"/>
      <c r="G13" s="208"/>
      <c r="H13" s="160"/>
      <c r="I13" s="207"/>
      <c r="J13" s="63">
        <f>SUM(G13:I13)</f>
        <v>0</v>
      </c>
      <c r="K13" s="63">
        <f>D13*E13</f>
        <v>0</v>
      </c>
      <c r="L13" s="63">
        <f>ROUND(D13*G13,2)</f>
        <v>0</v>
      </c>
      <c r="M13" s="63">
        <f>ROUND(D13*H13,2)</f>
        <v>0</v>
      </c>
      <c r="N13" s="63">
        <f>ROUND(I13*D13,2)</f>
        <v>0</v>
      </c>
      <c r="O13" s="63">
        <f>L13+M13+N13</f>
        <v>0</v>
      </c>
    </row>
    <row r="14" spans="1:15" s="205" customFormat="1" ht="15">
      <c r="A14" s="197" t="s">
        <v>103</v>
      </c>
      <c r="B14" s="280" t="s">
        <v>234</v>
      </c>
      <c r="C14" s="267" t="s">
        <v>39</v>
      </c>
      <c r="D14" s="272">
        <v>18</v>
      </c>
      <c r="E14" s="115"/>
      <c r="F14" s="207"/>
      <c r="G14" s="208"/>
      <c r="H14" s="160"/>
      <c r="I14" s="207"/>
      <c r="J14" s="63">
        <f>SUM(G14:I14)</f>
        <v>0</v>
      </c>
      <c r="K14" s="63">
        <f>D14*E14</f>
        <v>0</v>
      </c>
      <c r="L14" s="63">
        <f>ROUND(D14*G14,2)</f>
        <v>0</v>
      </c>
      <c r="M14" s="63">
        <f>ROUND(D14*H14,2)</f>
        <v>0</v>
      </c>
      <c r="N14" s="63">
        <f>ROUND(I14*D14,2)</f>
        <v>0</v>
      </c>
      <c r="O14" s="63">
        <f>L14+M14+N14</f>
        <v>0</v>
      </c>
    </row>
    <row r="15" spans="1:15" s="205" customFormat="1" ht="15">
      <c r="A15" s="197" t="s">
        <v>104</v>
      </c>
      <c r="B15" s="270" t="s">
        <v>189</v>
      </c>
      <c r="C15" s="271"/>
      <c r="D15" s="268"/>
      <c r="E15" s="208"/>
      <c r="F15" s="207"/>
      <c r="G15" s="208"/>
      <c r="H15" s="209"/>
      <c r="I15" s="207"/>
      <c r="J15" s="207"/>
      <c r="K15" s="207"/>
      <c r="L15" s="207"/>
      <c r="M15" s="207"/>
      <c r="N15" s="207"/>
      <c r="O15" s="131"/>
    </row>
    <row r="16" spans="1:15" s="205" customFormat="1" ht="17.25">
      <c r="A16" s="197" t="s">
        <v>105</v>
      </c>
      <c r="B16" s="269" t="s">
        <v>192</v>
      </c>
      <c r="C16" s="271" t="s">
        <v>190</v>
      </c>
      <c r="D16" s="272">
        <v>392</v>
      </c>
      <c r="E16" s="115"/>
      <c r="F16" s="207"/>
      <c r="G16" s="208"/>
      <c r="H16" s="160"/>
      <c r="I16" s="207"/>
      <c r="J16" s="63">
        <f>SUM(G16:I16)</f>
        <v>0</v>
      </c>
      <c r="K16" s="63">
        <f>D16*E16</f>
        <v>0</v>
      </c>
      <c r="L16" s="63">
        <f>ROUND(D16*G16,2)</f>
        <v>0</v>
      </c>
      <c r="M16" s="63">
        <f>ROUND(D16*H16,2)</f>
        <v>0</v>
      </c>
      <c r="N16" s="63">
        <f>ROUND(I16*D16,2)</f>
        <v>0</v>
      </c>
      <c r="O16" s="63">
        <f>L16+M16+N16</f>
        <v>0</v>
      </c>
    </row>
    <row r="17" spans="1:15" s="205" customFormat="1" ht="17.25">
      <c r="A17" s="197" t="s">
        <v>143</v>
      </c>
      <c r="B17" s="269" t="s">
        <v>226</v>
      </c>
      <c r="C17" s="271" t="s">
        <v>190</v>
      </c>
      <c r="D17" s="272">
        <v>376</v>
      </c>
      <c r="E17" s="65"/>
      <c r="F17" s="207"/>
      <c r="G17" s="208"/>
      <c r="H17" s="114"/>
      <c r="I17" s="207"/>
      <c r="J17" s="207">
        <f>SUM(G17:I17)</f>
        <v>0</v>
      </c>
      <c r="K17" s="207">
        <f>D17*E17</f>
        <v>0</v>
      </c>
      <c r="L17" s="207">
        <f>ROUND(D17*G17,2)</f>
        <v>0</v>
      </c>
      <c r="M17" s="207">
        <f>ROUND(D17*H17,2)</f>
        <v>0</v>
      </c>
      <c r="N17" s="207">
        <f>ROUND(I17*D17,2)</f>
        <v>0</v>
      </c>
      <c r="O17" s="207">
        <f>L17+M17+N17</f>
        <v>0</v>
      </c>
    </row>
    <row r="18" spans="1:15" s="205" customFormat="1" ht="18" thickBot="1">
      <c r="A18" s="197" t="s">
        <v>144</v>
      </c>
      <c r="B18" s="277" t="s">
        <v>253</v>
      </c>
      <c r="C18" s="279" t="s">
        <v>195</v>
      </c>
      <c r="D18" s="272">
        <v>37.6</v>
      </c>
      <c r="E18" s="115"/>
      <c r="F18" s="207"/>
      <c r="G18" s="208"/>
      <c r="H18" s="160"/>
      <c r="I18" s="207"/>
      <c r="J18" s="63">
        <f>SUM(G18:I18)</f>
        <v>0</v>
      </c>
      <c r="K18" s="63">
        <f>D18*E18</f>
        <v>0</v>
      </c>
      <c r="L18" s="63">
        <f>ROUND(D18*G18,2)</f>
        <v>0</v>
      </c>
      <c r="M18" s="63">
        <f>ROUND(D18*H18,2)</f>
        <v>0</v>
      </c>
      <c r="N18" s="63">
        <f>ROUND(I18*D18,2)</f>
        <v>0</v>
      </c>
      <c r="O18" s="63">
        <f>L18+M18+N18</f>
        <v>0</v>
      </c>
    </row>
    <row r="19" spans="1:15" s="164" customFormat="1" ht="13.5" customHeight="1" thickBot="1">
      <c r="A19" s="197"/>
      <c r="B19" s="391" t="s">
        <v>223</v>
      </c>
      <c r="C19" s="392"/>
      <c r="D19" s="393"/>
    </row>
    <row r="20" spans="1:15" s="205" customFormat="1" ht="18" thickBot="1">
      <c r="A20" s="197" t="s">
        <v>145</v>
      </c>
      <c r="B20" s="277" t="s">
        <v>196</v>
      </c>
      <c r="C20" s="278" t="s">
        <v>190</v>
      </c>
      <c r="D20" s="272">
        <v>243</v>
      </c>
      <c r="E20" s="208"/>
      <c r="F20" s="207"/>
      <c r="G20" s="208"/>
      <c r="H20" s="209"/>
      <c r="I20" s="207"/>
      <c r="J20" s="207">
        <f t="shared" ref="J20:J27" si="0">SUM(G20:I20)</f>
        <v>0</v>
      </c>
      <c r="K20" s="207">
        <f t="shared" ref="K20:K27" si="1">ROUND(E20*D20,2)</f>
        <v>0</v>
      </c>
      <c r="L20" s="207">
        <f t="shared" ref="L20:L27" si="2">ROUND(D20*G20,2)</f>
        <v>0</v>
      </c>
      <c r="M20" s="207">
        <f t="shared" ref="M20:M27" si="3">ROUND(D20*H20,2)</f>
        <v>0</v>
      </c>
      <c r="N20" s="207">
        <f t="shared" ref="N20:N27" si="4">ROUND(I20*D20,2)</f>
        <v>0</v>
      </c>
      <c r="O20" s="207">
        <f t="shared" ref="O20:O27" si="5">SUM(L20:N20)</f>
        <v>0</v>
      </c>
    </row>
    <row r="21" spans="1:15" s="164" customFormat="1" ht="13.5" customHeight="1" thickBot="1">
      <c r="A21" s="197"/>
      <c r="B21" s="391" t="s">
        <v>224</v>
      </c>
      <c r="C21" s="392"/>
      <c r="D21" s="393"/>
    </row>
    <row r="22" spans="1:15" s="205" customFormat="1" ht="15">
      <c r="A22" s="197" t="s">
        <v>146</v>
      </c>
      <c r="B22" s="275" t="s">
        <v>227</v>
      </c>
      <c r="C22" s="279" t="s">
        <v>55</v>
      </c>
      <c r="D22" s="272">
        <v>21</v>
      </c>
      <c r="E22" s="266"/>
      <c r="F22" s="207"/>
      <c r="G22" s="207"/>
      <c r="H22" s="207"/>
      <c r="I22" s="207"/>
      <c r="J22" s="211">
        <f t="shared" si="0"/>
        <v>0</v>
      </c>
      <c r="K22" s="211">
        <f t="shared" si="1"/>
        <v>0</v>
      </c>
      <c r="L22" s="211">
        <f t="shared" si="2"/>
        <v>0</v>
      </c>
      <c r="M22" s="211">
        <f t="shared" si="3"/>
        <v>0</v>
      </c>
      <c r="N22" s="211">
        <f t="shared" si="4"/>
        <v>0</v>
      </c>
      <c r="O22" s="211">
        <f t="shared" si="5"/>
        <v>0</v>
      </c>
    </row>
    <row r="23" spans="1:15" s="205" customFormat="1" ht="15">
      <c r="A23" s="197" t="s">
        <v>147</v>
      </c>
      <c r="B23" s="276" t="s">
        <v>208</v>
      </c>
      <c r="C23" s="279" t="s">
        <v>39</v>
      </c>
      <c r="D23" s="272">
        <v>18</v>
      </c>
      <c r="E23" s="266"/>
      <c r="F23" s="207"/>
      <c r="G23" s="207"/>
      <c r="H23" s="207"/>
      <c r="I23" s="207"/>
      <c r="J23" s="211">
        <f t="shared" si="0"/>
        <v>0</v>
      </c>
      <c r="K23" s="211">
        <f t="shared" si="1"/>
        <v>0</v>
      </c>
      <c r="L23" s="211">
        <f t="shared" si="2"/>
        <v>0</v>
      </c>
      <c r="M23" s="211">
        <f t="shared" si="3"/>
        <v>0</v>
      </c>
      <c r="N23" s="211">
        <f t="shared" si="4"/>
        <v>0</v>
      </c>
      <c r="O23" s="211">
        <f t="shared" si="5"/>
        <v>0</v>
      </c>
    </row>
    <row r="24" spans="1:15" s="205" customFormat="1" ht="15">
      <c r="A24" s="197" t="s">
        <v>148</v>
      </c>
      <c r="B24" s="276" t="s">
        <v>228</v>
      </c>
      <c r="C24" s="279" t="s">
        <v>39</v>
      </c>
      <c r="D24" s="272">
        <v>6</v>
      </c>
      <c r="E24" s="266"/>
      <c r="F24" s="207"/>
      <c r="G24" s="207"/>
      <c r="H24" s="207"/>
      <c r="I24" s="207"/>
      <c r="J24" s="211">
        <f t="shared" si="0"/>
        <v>0</v>
      </c>
      <c r="K24" s="211">
        <f t="shared" si="1"/>
        <v>0</v>
      </c>
      <c r="L24" s="211">
        <f t="shared" si="2"/>
        <v>0</v>
      </c>
      <c r="M24" s="211">
        <f t="shared" si="3"/>
        <v>0</v>
      </c>
      <c r="N24" s="211">
        <f t="shared" si="4"/>
        <v>0</v>
      </c>
      <c r="O24" s="211">
        <f t="shared" si="5"/>
        <v>0</v>
      </c>
    </row>
    <row r="25" spans="1:15" s="205" customFormat="1" ht="15">
      <c r="A25" s="197" t="s">
        <v>149</v>
      </c>
      <c r="B25" s="276" t="s">
        <v>229</v>
      </c>
      <c r="C25" s="279" t="s">
        <v>39</v>
      </c>
      <c r="D25" s="272">
        <v>12</v>
      </c>
      <c r="E25" s="266"/>
      <c r="F25" s="207"/>
      <c r="G25" s="207"/>
      <c r="H25" s="207"/>
      <c r="I25" s="207"/>
      <c r="J25" s="211">
        <f t="shared" si="0"/>
        <v>0</v>
      </c>
      <c r="K25" s="211">
        <f t="shared" si="1"/>
        <v>0</v>
      </c>
      <c r="L25" s="211">
        <f t="shared" si="2"/>
        <v>0</v>
      </c>
      <c r="M25" s="211">
        <f t="shared" si="3"/>
        <v>0</v>
      </c>
      <c r="N25" s="211">
        <f t="shared" si="4"/>
        <v>0</v>
      </c>
      <c r="O25" s="211">
        <f t="shared" si="5"/>
        <v>0</v>
      </c>
    </row>
    <row r="26" spans="1:15" s="205" customFormat="1" ht="15">
      <c r="A26" s="197" t="s">
        <v>150</v>
      </c>
      <c r="B26" s="276" t="s">
        <v>230</v>
      </c>
      <c r="C26" s="279" t="s">
        <v>39</v>
      </c>
      <c r="D26" s="272">
        <v>27</v>
      </c>
      <c r="E26" s="266"/>
      <c r="F26" s="207"/>
      <c r="G26" s="207"/>
      <c r="H26" s="207"/>
      <c r="I26" s="207"/>
      <c r="J26" s="211">
        <f t="shared" si="0"/>
        <v>0</v>
      </c>
      <c r="K26" s="211">
        <f t="shared" si="1"/>
        <v>0</v>
      </c>
      <c r="L26" s="211">
        <f t="shared" si="2"/>
        <v>0</v>
      </c>
      <c r="M26" s="211">
        <f t="shared" si="3"/>
        <v>0</v>
      </c>
      <c r="N26" s="211">
        <f t="shared" si="4"/>
        <v>0</v>
      </c>
      <c r="O26" s="211">
        <f t="shared" si="5"/>
        <v>0</v>
      </c>
    </row>
    <row r="27" spans="1:15" s="205" customFormat="1" ht="17.25">
      <c r="A27" s="197" t="s">
        <v>151</v>
      </c>
      <c r="B27" s="276" t="s">
        <v>209</v>
      </c>
      <c r="C27" s="278" t="s">
        <v>190</v>
      </c>
      <c r="D27" s="272">
        <v>126</v>
      </c>
      <c r="E27" s="115"/>
      <c r="F27" s="63"/>
      <c r="G27" s="115"/>
      <c r="H27" s="160"/>
      <c r="I27" s="207"/>
      <c r="J27" s="211">
        <f t="shared" si="0"/>
        <v>0</v>
      </c>
      <c r="K27" s="211">
        <f t="shared" si="1"/>
        <v>0</v>
      </c>
      <c r="L27" s="211">
        <f t="shared" si="2"/>
        <v>0</v>
      </c>
      <c r="M27" s="63">
        <f t="shared" si="3"/>
        <v>0</v>
      </c>
      <c r="N27" s="211">
        <f t="shared" si="4"/>
        <v>0</v>
      </c>
      <c r="O27" s="211">
        <f t="shared" si="5"/>
        <v>0</v>
      </c>
    </row>
    <row r="28" spans="1:15" s="205" customFormat="1" ht="29.25">
      <c r="A28" s="197" t="s">
        <v>152</v>
      </c>
      <c r="B28" s="274" t="s">
        <v>210</v>
      </c>
      <c r="C28" s="278" t="s">
        <v>55</v>
      </c>
      <c r="D28" s="272">
        <v>21</v>
      </c>
      <c r="E28" s="266"/>
      <c r="F28" s="207"/>
      <c r="G28" s="207"/>
      <c r="H28" s="207"/>
      <c r="I28" s="207"/>
      <c r="J28" s="211">
        <f t="shared" ref="J28" si="6">SUM(G28:I28)</f>
        <v>0</v>
      </c>
      <c r="K28" s="211">
        <f t="shared" ref="K28" si="7">ROUND(E28*D28,2)</f>
        <v>0</v>
      </c>
      <c r="L28" s="211">
        <f t="shared" ref="L28" si="8">ROUND(D28*G28,2)</f>
        <v>0</v>
      </c>
      <c r="M28" s="211">
        <f t="shared" ref="M28" si="9">ROUND(D28*H28,2)</f>
        <v>0</v>
      </c>
      <c r="N28" s="211">
        <f t="shared" ref="N28" si="10">ROUND(I28*D28,2)</f>
        <v>0</v>
      </c>
      <c r="O28" s="211">
        <f t="shared" ref="O28" si="11">SUM(L28:N28)</f>
        <v>0</v>
      </c>
    </row>
    <row r="29" spans="1:15" s="205" customFormat="1" ht="17.25">
      <c r="A29" s="197" t="s">
        <v>153</v>
      </c>
      <c r="B29" s="277" t="s">
        <v>231</v>
      </c>
      <c r="C29" s="279" t="s">
        <v>167</v>
      </c>
      <c r="D29" s="272">
        <v>6.3</v>
      </c>
      <c r="E29" s="115"/>
      <c r="F29" s="207"/>
      <c r="G29" s="208"/>
      <c r="H29" s="160"/>
      <c r="I29" s="207"/>
      <c r="J29" s="63">
        <f>SUM(G29:I29)</f>
        <v>0</v>
      </c>
      <c r="K29" s="63">
        <f>D29*E29</f>
        <v>0</v>
      </c>
      <c r="L29" s="63">
        <f>ROUND(D29*G29,2)</f>
        <v>0</v>
      </c>
      <c r="M29" s="63">
        <f>ROUND(D29*H29,2)</f>
        <v>0</v>
      </c>
      <c r="N29" s="63">
        <f>ROUND(I29*D29,2)</f>
        <v>0</v>
      </c>
      <c r="O29" s="63">
        <f>L29+M29+N29</f>
        <v>0</v>
      </c>
    </row>
    <row r="30" spans="1:15" ht="15.75" thickBot="1">
      <c r="A30" s="158"/>
      <c r="B30" s="88"/>
      <c r="C30" s="89"/>
      <c r="D30" s="89"/>
      <c r="E30" s="129"/>
      <c r="F30" s="91"/>
      <c r="G30" s="91"/>
      <c r="H30" s="129"/>
      <c r="I30" s="129"/>
      <c r="J30" s="130"/>
      <c r="K30" s="155"/>
      <c r="L30" s="130"/>
      <c r="M30" s="130"/>
      <c r="N30" s="130"/>
      <c r="O30" s="130"/>
    </row>
    <row r="31" spans="1:15" ht="13.5" thickTop="1">
      <c r="A31" s="144"/>
      <c r="B31" s="87" t="s">
        <v>46</v>
      </c>
      <c r="C31" s="137"/>
      <c r="D31" s="138"/>
      <c r="E31" s="139"/>
      <c r="F31" s="139"/>
      <c r="G31" s="139"/>
      <c r="H31" s="139"/>
      <c r="I31" s="139"/>
      <c r="J31" s="140"/>
      <c r="K31" s="141">
        <f>SUM(K11:K29)</f>
        <v>0</v>
      </c>
      <c r="L31" s="141">
        <f>SUM(L11:L29)</f>
        <v>0</v>
      </c>
      <c r="M31" s="141">
        <f>SUM(M11:M29)</f>
        <v>0</v>
      </c>
      <c r="N31" s="141">
        <f>SUM(N11:N29)</f>
        <v>0</v>
      </c>
      <c r="O31" s="141">
        <f>SUM(O11:O29)</f>
        <v>0</v>
      </c>
    </row>
    <row r="32" spans="1:15">
      <c r="A32" s="83"/>
      <c r="B32" s="132" t="s">
        <v>47</v>
      </c>
      <c r="C32" s="156"/>
      <c r="D32" s="133"/>
      <c r="E32" s="134"/>
      <c r="F32" s="134"/>
      <c r="G32" s="134"/>
      <c r="H32" s="134"/>
      <c r="I32" s="134"/>
      <c r="J32" s="134"/>
      <c r="K32" s="135"/>
      <c r="L32" s="134"/>
      <c r="M32" s="134"/>
      <c r="N32" s="134"/>
      <c r="O32" s="145">
        <f>ROUND(M31*C32,2)</f>
        <v>0</v>
      </c>
    </row>
    <row r="33" spans="1:15">
      <c r="A33"/>
      <c r="B33" s="85" t="s">
        <v>46</v>
      </c>
      <c r="C33" s="102"/>
      <c r="D33" s="133"/>
      <c r="E33" s="134"/>
      <c r="F33" s="134"/>
      <c r="G33" s="134"/>
      <c r="H33" s="134"/>
      <c r="I33" s="134"/>
      <c r="J33" s="134"/>
      <c r="K33" s="114">
        <f>SUM(K31:K32)</f>
        <v>0</v>
      </c>
      <c r="L33" s="114">
        <f>SUM(L31:L32)</f>
        <v>0</v>
      </c>
      <c r="M33" s="114">
        <f>SUM(M31:M32)</f>
        <v>0</v>
      </c>
      <c r="N33" s="114">
        <f>SUM(N31:N32)</f>
        <v>0</v>
      </c>
      <c r="O33" s="114">
        <f>SUM(O31:O32)</f>
        <v>0</v>
      </c>
    </row>
    <row r="34" spans="1:15">
      <c r="A34" s="82" t="s">
        <v>40</v>
      </c>
      <c r="B34" s="11"/>
      <c r="C34" s="103"/>
      <c r="D34" s="104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</row>
    <row r="35" spans="1:15">
      <c r="A35" s="84" t="s">
        <v>41</v>
      </c>
      <c r="B35" s="11"/>
      <c r="C35" s="12"/>
      <c r="D35" s="108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</row>
    <row r="36" spans="1:15">
      <c r="A36" s="84" t="s">
        <v>24</v>
      </c>
      <c r="B36" s="105"/>
      <c r="C36" s="105"/>
      <c r="D36" s="108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</row>
    <row r="37" spans="1:15">
      <c r="A37" s="84" t="s">
        <v>25</v>
      </c>
      <c r="B37" s="105"/>
      <c r="C37" s="105"/>
      <c r="D37" s="108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</row>
    <row r="38" spans="1:15">
      <c r="A38" s="84" t="s">
        <v>42</v>
      </c>
      <c r="B38" s="105"/>
      <c r="C38" s="105"/>
      <c r="D38" s="108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</row>
    <row r="39" spans="1:15">
      <c r="A39" s="84" t="s">
        <v>43</v>
      </c>
      <c r="B39" s="105"/>
      <c r="C39" s="105"/>
      <c r="D39" s="108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</row>
    <row r="40" spans="1:15">
      <c r="A40" s="84" t="s">
        <v>44</v>
      </c>
      <c r="B40" s="105"/>
      <c r="C40" s="105"/>
      <c r="D40" s="108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</row>
    <row r="41" spans="1:15" ht="24" customHeight="1">
      <c r="A41" s="360" t="s">
        <v>45</v>
      </c>
      <c r="B41" s="360"/>
      <c r="C41" s="360"/>
      <c r="D41" s="360"/>
      <c r="E41"/>
      <c r="F41"/>
      <c r="G41"/>
      <c r="H41"/>
      <c r="I41"/>
      <c r="J41"/>
      <c r="K41"/>
      <c r="L41"/>
      <c r="M41"/>
      <c r="N41"/>
      <c r="O41"/>
    </row>
    <row r="42" spans="1:15">
      <c r="A42" s="10" t="s">
        <v>26</v>
      </c>
      <c r="B42" s="106"/>
      <c r="C42" s="106"/>
      <c r="D42" s="109"/>
      <c r="E42"/>
      <c r="F42"/>
      <c r="G42"/>
      <c r="H42"/>
      <c r="I42"/>
      <c r="J42"/>
      <c r="K42"/>
      <c r="L42"/>
      <c r="M42"/>
      <c r="N42"/>
      <c r="O42"/>
    </row>
    <row r="43" spans="1:15">
      <c r="A43" s="67"/>
      <c r="B43" s="106"/>
      <c r="C43" s="106"/>
      <c r="D43" s="106"/>
      <c r="E43"/>
      <c r="F43"/>
      <c r="G43"/>
      <c r="H43"/>
      <c r="I43"/>
      <c r="J43"/>
      <c r="K43"/>
      <c r="L43"/>
      <c r="M43"/>
      <c r="N43"/>
      <c r="O43"/>
    </row>
    <row r="44" spans="1:15">
      <c r="A44" s="67" t="s">
        <v>100</v>
      </c>
      <c r="B44" s="151">
        <f>'Pasūtītāja koptāme'!C19</f>
        <v>0</v>
      </c>
      <c r="C44"/>
      <c r="D44" s="106"/>
      <c r="E44"/>
      <c r="F44"/>
      <c r="G44"/>
      <c r="H44"/>
      <c r="I44"/>
      <c r="J44"/>
      <c r="K44"/>
      <c r="L44"/>
      <c r="M44"/>
      <c r="N44"/>
      <c r="O44"/>
    </row>
    <row r="45" spans="1:15">
      <c r="A45" s="67" t="s">
        <v>14</v>
      </c>
      <c r="B45" s="66">
        <f>'Pasūtītāja koptāme'!C21</f>
        <v>0</v>
      </c>
      <c r="D45" s="105"/>
    </row>
    <row r="46" spans="1:15">
      <c r="A46" s="67"/>
      <c r="B46" s="66">
        <f>'Pasūtītāja koptāme'!C22</f>
        <v>0</v>
      </c>
      <c r="D46" s="105"/>
    </row>
  </sheetData>
  <mergeCells count="18">
    <mergeCell ref="B2:E2"/>
    <mergeCell ref="B4:D4"/>
    <mergeCell ref="B5:D5"/>
    <mergeCell ref="B6:D6"/>
    <mergeCell ref="B7:D7"/>
    <mergeCell ref="B3:D3"/>
    <mergeCell ref="B11:D11"/>
    <mergeCell ref="A41:D41"/>
    <mergeCell ref="J7:L7"/>
    <mergeCell ref="A8:A9"/>
    <mergeCell ref="B8:B9"/>
    <mergeCell ref="C8:C9"/>
    <mergeCell ref="D8:D9"/>
    <mergeCell ref="E8:J8"/>
    <mergeCell ref="K8:O8"/>
    <mergeCell ref="G7:I7"/>
    <mergeCell ref="B19:D19"/>
    <mergeCell ref="B21:D21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headerFooter>
    <oddHeader>&amp;R&amp;A</oddHeader>
    <oddFooter>&amp;CLapaspuse &amp;P no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Pasūtītāja koptāme</vt:lpstr>
      <vt:lpstr>Būvnieka koptāme</vt:lpstr>
      <vt:lpstr>Kopsavilkums</vt:lpstr>
      <vt:lpstr>LT-1; SagPilseta</vt:lpstr>
      <vt:lpstr>LT-2; IzbPilseta</vt:lpstr>
      <vt:lpstr>LT-3;SagDarbiLaukuTer</vt:lpstr>
      <vt:lpstr>LT-4; IzbuveLau,kuTerit</vt:lpstr>
      <vt:lpstr>Kopsavilkums!Print_Area</vt:lpstr>
      <vt:lpstr>'LT-1; SagPilseta'!Print_Area</vt:lpstr>
      <vt:lpstr>'LT-2; IzbPilseta'!Print_Area</vt:lpstr>
      <vt:lpstr>'LT-3;SagDarbiLaukuTer'!Print_Area</vt:lpstr>
      <vt:lpstr>'LT-4; IzbuveLau,kuTerit'!Print_Area</vt:lpstr>
      <vt:lpstr>Kopsavilkums!Print_Titles</vt:lpstr>
      <vt:lpstr>'LT-1; SagPilseta'!Print_Titles</vt:lpstr>
      <vt:lpstr>'LT-2; IzbPilseta'!Print_Titles</vt:lpstr>
      <vt:lpstr>'LT-3;SagDarbiLaukuTer'!Print_Titles</vt:lpstr>
    </vt:vector>
  </TitlesOfParts>
  <Company>Cers projekti SIA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evija</dc:creator>
  <cp:lastModifiedBy>Janis</cp:lastModifiedBy>
  <cp:lastPrinted>2014-12-02T05:16:38Z</cp:lastPrinted>
  <dcterms:created xsi:type="dcterms:W3CDTF">2011-03-23T14:07:45Z</dcterms:created>
  <dcterms:modified xsi:type="dcterms:W3CDTF">2016-04-04T10:08:47Z</dcterms:modified>
</cp:coreProperties>
</file>